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6\03_Martie_2026\OMF\"/>
    </mc:Choice>
  </mc:AlternateContent>
  <xr:revisionPtr revIDLastSave="0" documentId="13_ncr:1_{B17BD1EE-4574-475E-A0EA-033012A7B16D}" xr6:coauthVersionLast="47" xr6:coauthVersionMax="47" xr10:uidLastSave="{00000000-0000-0000-0000-000000000000}"/>
  <bookViews>
    <workbookView xWindow="-108" yWindow="-108" windowWidth="23256" windowHeight="13896" tabRatio="625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C33" i="4" s="1"/>
  <c r="D43" i="2"/>
  <c r="F43" i="2"/>
  <c r="D45" i="2"/>
  <c r="E45" i="2"/>
  <c r="F45" i="2"/>
  <c r="F53" i="2" s="1"/>
  <c r="C49" i="4"/>
  <c r="D49" i="4"/>
  <c r="C44" i="4"/>
  <c r="D44" i="4"/>
  <c r="C40" i="4"/>
  <c r="D40" i="4"/>
  <c r="D33" i="4"/>
  <c r="D26" i="4"/>
  <c r="E52" i="1"/>
  <c r="D52" i="1"/>
  <c r="E51" i="1"/>
  <c r="D51" i="1"/>
  <c r="E50" i="1"/>
  <c r="D50" i="1"/>
  <c r="E44" i="1"/>
  <c r="D44" i="1"/>
  <c r="D37" i="1"/>
  <c r="E37" i="1"/>
  <c r="E26" i="1"/>
  <c r="D26" i="1"/>
  <c r="E24" i="1"/>
  <c r="D24" i="1"/>
  <c r="E15" i="1"/>
  <c r="D15" i="1"/>
  <c r="F13" i="2"/>
  <c r="D13" i="2"/>
  <c r="D53" i="2"/>
  <c r="F36" i="2"/>
  <c r="E36" i="2"/>
  <c r="D36" i="2"/>
  <c r="F29" i="2"/>
  <c r="E29" i="2"/>
  <c r="D29" i="2"/>
  <c r="E19" i="3" l="1"/>
  <c r="E37" i="3" l="1"/>
  <c r="H37" i="3" l="1"/>
  <c r="G19" i="3"/>
  <c r="F19" i="3"/>
  <c r="C19" i="3"/>
  <c r="H19" i="3"/>
  <c r="D19" i="3"/>
  <c r="F37" i="3"/>
  <c r="D37" i="3"/>
  <c r="C37" i="3"/>
  <c r="I36" i="3"/>
  <c r="G37" i="3"/>
  <c r="I19" i="3" l="1"/>
</calcChain>
</file>

<file path=xl/sharedStrings.xml><?xml version="1.0" encoding="utf-8"?>
<sst xmlns="http://schemas.openxmlformats.org/spreadsheetml/2006/main" count="199" uniqueCount="158">
  <si>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</si>
  <si>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</si>
  <si>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</si>
  <si>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</si>
  <si>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</si>
  <si>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</si>
  <si>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</si>
  <si>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</si>
  <si>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</si>
  <si>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</si>
  <si>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</si>
  <si>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</si>
  <si>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</si>
  <si>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</si>
  <si>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</si>
  <si>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</si>
  <si>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</si>
  <si>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</si>
  <si>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</si>
  <si>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</si>
  <si>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</si>
  <si>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</si>
  <si>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</si>
  <si>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</si>
  <si>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</si>
  <si>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</si>
  <si>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</si>
  <si>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</si>
  <si>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</si>
  <si>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</si>
  <si>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</si>
  <si>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</si>
  <si>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</si>
  <si>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</si>
  <si>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</si>
  <si>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</si>
  <si>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</si>
  <si>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</si>
  <si>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</si>
  <si>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</si>
  <si>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</si>
  <si>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</si>
  <si>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</si>
  <si>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</si>
  <si>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</si>
  <si>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</si>
  <si>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</si>
  <si>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</si>
  <si>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</si>
  <si>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</si>
  <si>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</si>
  <si>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</si>
  <si>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</si>
  <si>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</si>
  <si>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</si>
  <si>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</si>
  <si>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</si>
  <si>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</si>
  <si>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</si>
  <si>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</si>
  <si>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</si>
  <si>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</si>
  <si>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</si>
  <si>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</si>
  <si>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</si>
  <si>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</si>
  <si>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</si>
  <si>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</si>
  <si>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</si>
  <si>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</si>
  <si>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</si>
  <si>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</si>
  <si>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</si>
  <si>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</si>
  <si>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</si>
  <si>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</si>
  <si>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</si>
  <si>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</si>
  <si>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</si>
  <si>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</si>
  <si>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</si>
  <si>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</si>
  <si>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</si>
  <si>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</si>
  <si>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</si>
  <si>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</si>
  <si>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</si>
  <si>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</si>
  <si>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</si>
  <si>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</si>
  <si>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</si>
  <si>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</si>
  <si>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</si>
  <si>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</si>
  <si>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</si>
  <si>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</si>
  <si>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</si>
  <si>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</si>
  <si>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</si>
  <si>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</si>
  <si>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</si>
  <si>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Rompetrol Well Services S.A.</t>
  </si>
  <si>
    <t xml:space="preserve">Extras din </t>
  </si>
  <si>
    <t>sume in RON</t>
  </si>
  <si>
    <t>Alte elemente aferente rezultatului global</t>
  </si>
  <si>
    <t>Transfer in rezultatul reportat</t>
  </si>
  <si>
    <t>Cheltuieli cu personalul ,din care :</t>
  </si>
  <si>
    <t>Ajustari de valoare privind stocurile</t>
  </si>
  <si>
    <t>Ajustari de valoare privind creantele</t>
  </si>
  <si>
    <t>REZULTATUL  DIN EXPLOATARE</t>
  </si>
  <si>
    <t>Alte elemente ale rezultatului global, net de impozite</t>
  </si>
  <si>
    <t xml:space="preserve">Total active imobilizate </t>
  </si>
  <si>
    <t xml:space="preserve">Alte active circulante </t>
  </si>
  <si>
    <t>Capital  si rezerve</t>
  </si>
  <si>
    <t>Capital social,din care:</t>
  </si>
  <si>
    <t xml:space="preserve">             Capital subscris varsat</t>
  </si>
  <si>
    <t xml:space="preserve">             Ajustari ale capitalului social</t>
  </si>
  <si>
    <t xml:space="preserve">Datorii privind beneficiile angajatilor </t>
  </si>
  <si>
    <t>Fluxuri de numerar din activitati de exploatare:</t>
  </si>
  <si>
    <t>Provizioane pentru beneficiile angajatilor si alte provizioane</t>
  </si>
  <si>
    <t>Venituri din anularea datoriilor prescrise (dividende nerevendicate)</t>
  </si>
  <si>
    <t>Cheltuieli cu dobanzi</t>
  </si>
  <si>
    <t xml:space="preserve">Profit / (pierdere) din vanzarea de imobilizari corporale </t>
  </si>
  <si>
    <t>Diferente de curs nerealizate (Castig)/Pierdere</t>
  </si>
  <si>
    <t>Descrestere / (Crestere) a creantelor comerciale si de alta natura</t>
  </si>
  <si>
    <t>(Descrestere) / Crestere a datoriilor comerciale si de alta natura</t>
  </si>
  <si>
    <t>Dobanda leasing platita</t>
  </si>
  <si>
    <t>Numerar net din activitati de exploatare</t>
  </si>
  <si>
    <t xml:space="preserve">Fluxuri de numerar din activitati de investitie: </t>
  </si>
  <si>
    <t xml:space="preserve">Incasari din vanzarea de imobilizari corporale si necorporale </t>
  </si>
  <si>
    <t>Descrestere / (Crestere) a soldului de cash pooling</t>
  </si>
  <si>
    <t xml:space="preserve">Numerar net din activitati de investitie </t>
  </si>
  <si>
    <t xml:space="preserve">Fluxuri de numerar din activitati de finantare: </t>
  </si>
  <si>
    <t xml:space="preserve">Dividende platite </t>
  </si>
  <si>
    <t xml:space="preserve">Flux de numerar net din activitati de finantare </t>
  </si>
  <si>
    <t>(Descresterea) / cresterea neta a numerarului si echivalentelor de numerar</t>
  </si>
  <si>
    <t xml:space="preserve">Numerar si echivalente de numerar la inceputul exercitiului financiar </t>
  </si>
  <si>
    <t xml:space="preserve">Numerar si echivalente de numerar la sfarsitul exercitiului financiar </t>
  </si>
  <si>
    <t>Total rezultat global</t>
  </si>
  <si>
    <t>Ajustari pentru deprecierea imobilizarilor corporale</t>
  </si>
  <si>
    <t>Pentru perioada incheiata la 31 decembrie 2025</t>
  </si>
  <si>
    <t>Sold la 1 ianuarie 2025</t>
  </si>
  <si>
    <t>Sold la 31 decembrie 2025</t>
  </si>
  <si>
    <t>Dividende interimare incasate</t>
  </si>
  <si>
    <t>Alte Rezultate reportate</t>
  </si>
  <si>
    <t xml:space="preserve">Alte Rezultate </t>
  </si>
  <si>
    <t>reportate</t>
  </si>
  <si>
    <t>Situatii financiare individuale neauditate</t>
  </si>
  <si>
    <t>la data si pentru exercitiul financiar incheiat la 31 martie 2026</t>
  </si>
  <si>
    <t>Situatiile financiare, intocmite la data de 31 martie 2026, se refera la societatea Rompetrol Well Services SA.</t>
  </si>
  <si>
    <t>31.03.2026</t>
  </si>
  <si>
    <t>31.03.2025</t>
  </si>
  <si>
    <t>Sold la 31 martie 2026</t>
  </si>
  <si>
    <t>Transfer alte rezerve</t>
  </si>
  <si>
    <t>Pentru perioada incheiata la 31 martie 2026</t>
  </si>
  <si>
    <t>Sold la 1 ianuarie 2026</t>
  </si>
  <si>
    <t>31.12.2025</t>
  </si>
  <si>
    <t>Descrestere / (Crestere) a scrisorilor de 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</si>
</sst>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6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43" fontId="12" fillId="0" borderId="0" xfId="0" applyNumberFormat="1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vertical="center" wrapText="1"/>
    </xf>
    <xf numFmtId="37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37" fontId="3" fillId="0" borderId="0" xfId="0" applyNumberFormat="1" applyFont="1" applyAlignment="1">
      <alignment wrapText="1"/>
    </xf>
    <xf numFmtId="164" fontId="3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37" fontId="2" fillId="0" borderId="0" xfId="0" applyNumberFormat="1" applyFont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3" fillId="0" borderId="0" xfId="0" applyNumberFormat="1" applyFont="1"/>
    <xf numFmtId="0" fontId="3" fillId="0" borderId="0" xfId="0" applyFont="1" applyAlignment="1">
      <alignment horizontal="center" vertical="center"/>
    </xf>
    <xf numFmtId="165" fontId="2" fillId="0" borderId="0" xfId="1" applyNumberFormat="1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3" fontId="5" fillId="0" borderId="0" xfId="1" applyNumberFormat="1" applyFont="1" applyFill="1" applyAlignment="1">
      <alignment horizontal="right" vertical="center" wrapText="1"/>
    </xf>
    <xf numFmtId="3" fontId="7" fillId="0" borderId="3" xfId="1" applyNumberFormat="1" applyFont="1" applyFill="1" applyBorder="1" applyAlignment="1">
      <alignment horizontal="right" vertical="center"/>
    </xf>
    <xf numFmtId="3" fontId="5" fillId="0" borderId="0" xfId="1" applyNumberFormat="1" applyFont="1" applyFill="1"/>
    <xf numFmtId="3" fontId="7" fillId="0" borderId="4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7" fontId="3" fillId="0" borderId="0" xfId="1" applyNumberFormat="1" applyFont="1" applyFill="1"/>
    <xf numFmtId="37" fontId="3" fillId="0" borderId="0" xfId="1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37" fontId="2" fillId="0" borderId="3" xfId="1" applyNumberFormat="1" applyFont="1" applyFill="1" applyBorder="1" applyAlignment="1">
      <alignment horizontal="right" vertical="center"/>
    </xf>
    <xf numFmtId="37" fontId="3" fillId="0" borderId="0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7" fontId="2" fillId="0" borderId="1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Border="1" applyAlignment="1">
      <alignment horizontal="right" vertical="center"/>
    </xf>
    <xf numFmtId="37" fontId="3" fillId="0" borderId="6" xfId="1" applyNumberFormat="1" applyFont="1" applyFill="1" applyBorder="1" applyAlignment="1">
      <alignment horizontal="right" vertical="center"/>
    </xf>
    <xf numFmtId="37" fontId="2" fillId="0" borderId="0" xfId="1" applyNumberFormat="1" applyFont="1" applyFill="1" applyAlignment="1">
      <alignment horizontal="right" vertical="center"/>
    </xf>
    <xf numFmtId="164" fontId="7" fillId="0" borderId="4" xfId="1" applyNumberFormat="1" applyFont="1" applyFill="1" applyBorder="1" applyAlignment="1">
      <alignment horizontal="right" vertical="center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37" fontId="2" fillId="0" borderId="4" xfId="0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/>
    <xf numFmtId="43" fontId="2" fillId="0" borderId="3" xfId="0" applyNumberFormat="1" applyFont="1" applyFill="1" applyBorder="1" applyAlignment="1">
      <alignment horizontal="left" vertical="center" wrapText="1"/>
    </xf>
    <xf numFmtId="164" fontId="3" fillId="0" borderId="0" xfId="1" applyNumberFormat="1" applyFont="1" applyFill="1" applyAlignment="1">
      <alignment horizontal="left" vertical="center" wrapText="1"/>
    </xf>
    <xf numFmtId="41" fontId="5" fillId="0" borderId="0" xfId="1" applyNumberFormat="1" applyFont="1" applyFill="1" applyAlignment="1">
      <alignment horizontal="right" vertical="center"/>
    </xf>
    <xf numFmtId="41" fontId="4" fillId="0" borderId="0" xfId="1" applyNumberFormat="1" applyFont="1" applyFill="1" applyAlignment="1">
      <alignment horizontal="right" vertical="center"/>
    </xf>
    <xf numFmtId="41" fontId="3" fillId="0" borderId="0" xfId="1" applyNumberFormat="1" applyFont="1" applyFill="1"/>
    <xf numFmtId="41" fontId="3" fillId="0" borderId="0" xfId="1" applyNumberFormat="1" applyFont="1" applyFill="1" applyAlignment="1">
      <alignment horizontal="right" vertical="center"/>
    </xf>
    <xf numFmtId="41" fontId="2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H18" sqref="H18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101</v>
      </c>
    </row>
    <row r="3" spans="2:2" x14ac:dyDescent="0.25">
      <c r="B3" t="s">
        <v>102</v>
      </c>
    </row>
    <row r="4" spans="2:2" x14ac:dyDescent="0.25">
      <c r="B4" t="s">
        <v>147</v>
      </c>
    </row>
    <row r="5" spans="2:2" x14ac:dyDescent="0.25">
      <c r="B5" t="s">
        <v>148</v>
      </c>
    </row>
    <row r="7" spans="2:2" x14ac:dyDescent="0.25">
      <c r="B7" s="18" t="s">
        <v>35</v>
      </c>
    </row>
    <row r="8" spans="2:2" x14ac:dyDescent="0.25">
      <c r="B8" s="18" t="s">
        <v>0</v>
      </c>
    </row>
    <row r="9" spans="2:2" x14ac:dyDescent="0.25">
      <c r="B9" s="18" t="s">
        <v>67</v>
      </c>
    </row>
    <row r="10" spans="2:2" x14ac:dyDescent="0.25">
      <c r="B10" s="18" t="s">
        <v>83</v>
      </c>
    </row>
    <row r="12" spans="2:2" x14ac:dyDescent="0.25">
      <c r="B12" t="s">
        <v>149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G54"/>
  <sheetViews>
    <sheetView topLeftCell="B12" zoomScaleNormal="100" workbookViewId="0">
      <selection activeCell="D47" sqref="D47"/>
    </sheetView>
  </sheetViews>
  <sheetFormatPr defaultRowHeight="12" x14ac:dyDescent="0.25"/>
  <cols>
    <col min="2" max="2" width="67.42578125" customWidth="1"/>
    <col min="4" max="4" width="17.140625" customWidth="1"/>
    <col min="5" max="5" width="0.85546875" customWidth="1"/>
    <col min="6" max="6" width="13.140625" bestFit="1" customWidth="1"/>
  </cols>
  <sheetData>
    <row r="1" spans="2:6" x14ac:dyDescent="0.25">
      <c r="B1" s="20" t="s">
        <v>101</v>
      </c>
      <c r="C1" s="21"/>
      <c r="D1" s="21"/>
      <c r="E1" s="21"/>
    </row>
    <row r="2" spans="2:6" x14ac:dyDescent="0.25">
      <c r="B2" s="22" t="s">
        <v>35</v>
      </c>
      <c r="C2" s="22"/>
      <c r="D2" s="23"/>
      <c r="E2" s="23"/>
    </row>
    <row r="3" spans="2:6" x14ac:dyDescent="0.25">
      <c r="B3" s="24" t="s">
        <v>103</v>
      </c>
      <c r="C3" s="22"/>
      <c r="D3" s="21"/>
      <c r="E3" s="21"/>
    </row>
    <row r="4" spans="2:6" ht="12.6" thickBot="1" x14ac:dyDescent="0.3">
      <c r="B4" s="22"/>
      <c r="C4" s="22"/>
      <c r="D4" s="21"/>
      <c r="E4" s="21"/>
    </row>
    <row r="5" spans="2:6" x14ac:dyDescent="0.25">
      <c r="B5" s="34"/>
      <c r="C5" s="34"/>
      <c r="D5" s="35" t="s">
        <v>1</v>
      </c>
      <c r="E5" s="35"/>
      <c r="F5" s="35" t="s">
        <v>1</v>
      </c>
    </row>
    <row r="6" spans="2:6" ht="12.6" thickBot="1" x14ac:dyDescent="0.3">
      <c r="B6" s="36"/>
      <c r="C6" s="37"/>
      <c r="D6" s="37" t="s">
        <v>150</v>
      </c>
      <c r="E6" s="37"/>
      <c r="F6" s="37" t="s">
        <v>151</v>
      </c>
    </row>
    <row r="7" spans="2:6" ht="12.6" thickTop="1" x14ac:dyDescent="0.25">
      <c r="B7" s="2"/>
      <c r="C7" s="2"/>
      <c r="D7" s="2"/>
      <c r="E7" s="2"/>
      <c r="F7" s="2"/>
    </row>
    <row r="8" spans="2:6" x14ac:dyDescent="0.25">
      <c r="B8" s="38" t="s">
        <v>36</v>
      </c>
      <c r="C8" s="39"/>
      <c r="D8" s="40">
        <v>15191372</v>
      </c>
      <c r="E8" s="40"/>
      <c r="F8" s="40">
        <v>14698514</v>
      </c>
    </row>
    <row r="9" spans="2:6" x14ac:dyDescent="0.25">
      <c r="B9" s="41" t="s">
        <v>37</v>
      </c>
      <c r="C9" s="39"/>
      <c r="D9" s="40">
        <v>15074262</v>
      </c>
      <c r="E9" s="40"/>
      <c r="F9" s="40">
        <v>14578181</v>
      </c>
    </row>
    <row r="10" spans="2:6" x14ac:dyDescent="0.25">
      <c r="B10" s="41" t="s">
        <v>38</v>
      </c>
      <c r="C10" s="39"/>
      <c r="D10" s="40">
        <v>117110</v>
      </c>
      <c r="E10" s="40"/>
      <c r="F10" s="40">
        <v>120333</v>
      </c>
    </row>
    <row r="11" spans="2:6" x14ac:dyDescent="0.25">
      <c r="B11" s="42"/>
      <c r="C11" s="39"/>
      <c r="D11" s="46">
        <v>0</v>
      </c>
      <c r="E11" s="40"/>
      <c r="F11" s="46">
        <v>0</v>
      </c>
    </row>
    <row r="12" spans="2:6" ht="12.6" thickBot="1" x14ac:dyDescent="0.3">
      <c r="B12" s="42" t="s">
        <v>39</v>
      </c>
      <c r="C12" s="39"/>
      <c r="D12" s="46">
        <v>0</v>
      </c>
      <c r="E12" s="40"/>
      <c r="F12" s="46">
        <v>25375</v>
      </c>
    </row>
    <row r="13" spans="2:6" ht="12.6" thickBot="1" x14ac:dyDescent="0.3">
      <c r="B13" s="38" t="s">
        <v>40</v>
      </c>
      <c r="C13" s="38"/>
      <c r="D13" s="43">
        <f>SUM(D8,D11,D12)</f>
        <v>15191372</v>
      </c>
      <c r="E13" s="43"/>
      <c r="F13" s="43">
        <f>SUM(F8,F12)</f>
        <v>14723889</v>
      </c>
    </row>
    <row r="14" spans="2:6" x14ac:dyDescent="0.25">
      <c r="B14" s="44"/>
      <c r="C14" s="44"/>
      <c r="D14" s="45"/>
      <c r="E14" s="45"/>
      <c r="F14" s="45"/>
    </row>
    <row r="15" spans="2:6" x14ac:dyDescent="0.25">
      <c r="B15" s="42" t="s">
        <v>41</v>
      </c>
      <c r="C15" s="42"/>
      <c r="D15" s="40">
        <v>-4375617</v>
      </c>
      <c r="E15" s="40"/>
      <c r="F15" s="40">
        <v>-3660382</v>
      </c>
    </row>
    <row r="16" spans="2:6" x14ac:dyDescent="0.25">
      <c r="B16" s="42" t="s">
        <v>42</v>
      </c>
      <c r="C16" s="42"/>
      <c r="D16" s="40">
        <v>-218153</v>
      </c>
      <c r="E16" s="40"/>
      <c r="F16" s="40">
        <v>-233649</v>
      </c>
    </row>
    <row r="17" spans="2:6" x14ac:dyDescent="0.25">
      <c r="B17" s="42" t="s">
        <v>43</v>
      </c>
      <c r="C17" s="42"/>
      <c r="D17" s="46">
        <v>0</v>
      </c>
      <c r="E17" s="40"/>
      <c r="F17" s="40">
        <v>-271</v>
      </c>
    </row>
    <row r="18" spans="2:6" x14ac:dyDescent="0.25">
      <c r="B18" s="42" t="s">
        <v>106</v>
      </c>
      <c r="C18" s="39"/>
      <c r="D18" s="40">
        <v>-5231287</v>
      </c>
      <c r="E18" s="40"/>
      <c r="F18" s="40">
        <v>-6026476</v>
      </c>
    </row>
    <row r="19" spans="2:6" x14ac:dyDescent="0.25">
      <c r="B19" s="42" t="s">
        <v>44</v>
      </c>
      <c r="C19" s="42"/>
      <c r="D19" s="40">
        <v>-4947690</v>
      </c>
      <c r="E19" s="40"/>
      <c r="F19" s="40">
        <v>-5675214</v>
      </c>
    </row>
    <row r="20" spans="2:6" x14ac:dyDescent="0.25">
      <c r="B20" s="42" t="s">
        <v>45</v>
      </c>
      <c r="C20" s="42"/>
      <c r="D20" s="40">
        <v>-165173</v>
      </c>
      <c r="E20" s="40"/>
      <c r="F20" s="40">
        <v>-194842</v>
      </c>
    </row>
    <row r="21" spans="2:6" x14ac:dyDescent="0.25">
      <c r="B21" s="42" t="s">
        <v>46</v>
      </c>
      <c r="C21" s="39"/>
      <c r="D21" s="46">
        <v>-1116600</v>
      </c>
      <c r="E21" s="46"/>
      <c r="F21" s="46">
        <v>-1217584</v>
      </c>
    </row>
    <row r="22" spans="2:6" x14ac:dyDescent="0.25">
      <c r="B22" s="42" t="s">
        <v>47</v>
      </c>
      <c r="C22" s="42"/>
      <c r="D22" s="46">
        <v>-1116600</v>
      </c>
      <c r="E22" s="46"/>
      <c r="F22" s="46">
        <v>-1217584</v>
      </c>
    </row>
    <row r="23" spans="2:6" x14ac:dyDescent="0.25">
      <c r="B23" s="42" t="s">
        <v>48</v>
      </c>
      <c r="C23" s="42"/>
      <c r="D23" s="46">
        <v>0</v>
      </c>
      <c r="E23" s="46"/>
      <c r="F23" s="46">
        <v>0</v>
      </c>
    </row>
    <row r="24" spans="2:6" x14ac:dyDescent="0.25">
      <c r="B24" s="42" t="s">
        <v>107</v>
      </c>
      <c r="C24" s="42"/>
      <c r="D24" s="46">
        <v>0</v>
      </c>
      <c r="E24" s="46"/>
      <c r="F24" s="46">
        <v>0</v>
      </c>
    </row>
    <row r="25" spans="2:6" x14ac:dyDescent="0.25">
      <c r="B25" s="42" t="s">
        <v>108</v>
      </c>
      <c r="C25" s="42"/>
      <c r="D25" s="40">
        <v>115854</v>
      </c>
      <c r="E25" s="40"/>
      <c r="F25" s="40">
        <v>-11649</v>
      </c>
    </row>
    <row r="26" spans="2:6" x14ac:dyDescent="0.25">
      <c r="B26" s="42" t="s">
        <v>49</v>
      </c>
      <c r="C26" s="39"/>
      <c r="D26" s="40">
        <v>-3594252</v>
      </c>
      <c r="E26" s="40"/>
      <c r="F26" s="40">
        <v>-3686360</v>
      </c>
    </row>
    <row r="27" spans="2:6" x14ac:dyDescent="0.25">
      <c r="B27" s="42" t="s">
        <v>50</v>
      </c>
      <c r="C27" s="42"/>
      <c r="D27" s="40">
        <v>-295641</v>
      </c>
      <c r="E27" s="40"/>
      <c r="F27" s="40">
        <v>-299065</v>
      </c>
    </row>
    <row r="28" spans="2:6" ht="12.6" thickBot="1" x14ac:dyDescent="0.3">
      <c r="B28" s="42" t="s">
        <v>51</v>
      </c>
      <c r="C28" s="39"/>
      <c r="D28" s="40">
        <v>-1407</v>
      </c>
      <c r="E28" s="40"/>
      <c r="F28" s="40">
        <v>-18143</v>
      </c>
    </row>
    <row r="29" spans="2:6" ht="12.6" thickBot="1" x14ac:dyDescent="0.3">
      <c r="B29" s="38" t="s">
        <v>52</v>
      </c>
      <c r="C29" s="38"/>
      <c r="D29" s="43">
        <f>SUM(D15:D18,D21,D23:D28)</f>
        <v>-14717103</v>
      </c>
      <c r="E29" s="43">
        <f>SUM(E15:E18,E21,E23:E28)</f>
        <v>0</v>
      </c>
      <c r="F29" s="43">
        <f>SUM(F15:F18,F21,F23:F28)</f>
        <v>-15153579</v>
      </c>
    </row>
    <row r="30" spans="2:6" ht="12.6" thickBot="1" x14ac:dyDescent="0.3">
      <c r="B30" s="44"/>
      <c r="C30" s="44"/>
      <c r="D30" s="45"/>
      <c r="E30" s="45"/>
      <c r="F30" s="45"/>
    </row>
    <row r="31" spans="2:6" ht="12.6" thickBot="1" x14ac:dyDescent="0.3">
      <c r="B31" s="38" t="s">
        <v>109</v>
      </c>
      <c r="C31" s="38"/>
      <c r="D31" s="43">
        <v>474269</v>
      </c>
      <c r="E31" s="43"/>
      <c r="F31" s="43">
        <v>-429690</v>
      </c>
    </row>
    <row r="32" spans="2:6" x14ac:dyDescent="0.25">
      <c r="B32" s="44"/>
      <c r="C32" s="44"/>
      <c r="D32" s="45"/>
      <c r="E32" s="45"/>
      <c r="F32" s="45"/>
    </row>
    <row r="33" spans="2:7" x14ac:dyDescent="0.25">
      <c r="B33" s="42" t="s">
        <v>53</v>
      </c>
      <c r="C33" s="42"/>
      <c r="D33" s="40">
        <v>876087</v>
      </c>
      <c r="E33" s="40"/>
      <c r="F33" s="40">
        <v>899112</v>
      </c>
    </row>
    <row r="34" spans="2:7" x14ac:dyDescent="0.25">
      <c r="B34" s="47" t="s">
        <v>54</v>
      </c>
      <c r="C34" s="47"/>
      <c r="D34" s="40">
        <v>858651</v>
      </c>
      <c r="E34" s="40"/>
      <c r="F34" s="40">
        <v>896159</v>
      </c>
    </row>
    <row r="35" spans="2:7" ht="12.6" thickBot="1" x14ac:dyDescent="0.3">
      <c r="B35" s="42" t="s">
        <v>55</v>
      </c>
      <c r="C35" s="42"/>
      <c r="D35" s="40">
        <v>2296</v>
      </c>
      <c r="E35" s="40"/>
      <c r="F35" s="40">
        <v>31038</v>
      </c>
    </row>
    <row r="36" spans="2:7" ht="12.6" thickBot="1" x14ac:dyDescent="0.3">
      <c r="B36" s="38" t="s">
        <v>56</v>
      </c>
      <c r="C36" s="48"/>
      <c r="D36" s="43">
        <f>SUM(D33,D35)</f>
        <v>878383</v>
      </c>
      <c r="E36" s="43">
        <f>SUM(E33,E35)</f>
        <v>0</v>
      </c>
      <c r="F36" s="43">
        <f>SUM(F33,F35)</f>
        <v>930150</v>
      </c>
    </row>
    <row r="37" spans="2:7" x14ac:dyDescent="0.25">
      <c r="B37" s="44"/>
      <c r="C37" s="44"/>
      <c r="D37" s="45"/>
      <c r="E37" s="45"/>
      <c r="F37" s="45"/>
    </row>
    <row r="38" spans="2:7" ht="12.6" thickBot="1" x14ac:dyDescent="0.3">
      <c r="B38" s="42" t="s">
        <v>57</v>
      </c>
      <c r="C38" s="42"/>
      <c r="D38" s="46">
        <v>-73464</v>
      </c>
      <c r="E38" s="40"/>
      <c r="F38" s="46">
        <v>-129057</v>
      </c>
      <c r="G38" s="82"/>
    </row>
    <row r="39" spans="2:7" ht="12.6" thickBot="1" x14ac:dyDescent="0.3">
      <c r="B39" s="38" t="s">
        <v>58</v>
      </c>
      <c r="C39" s="48"/>
      <c r="D39" s="43">
        <v>-73464</v>
      </c>
      <c r="E39" s="43"/>
      <c r="F39" s="43">
        <v>-129057</v>
      </c>
    </row>
    <row r="40" spans="2:7" ht="12.6" thickBot="1" x14ac:dyDescent="0.3">
      <c r="B40" s="49"/>
      <c r="C40" s="49"/>
      <c r="D40" s="45"/>
      <c r="E40" s="45"/>
      <c r="F40" s="45"/>
    </row>
    <row r="41" spans="2:7" ht="12.6" thickBot="1" x14ac:dyDescent="0.3">
      <c r="B41" s="38" t="s">
        <v>59</v>
      </c>
      <c r="C41" s="38"/>
      <c r="D41" s="43">
        <v>804919</v>
      </c>
      <c r="E41" s="43"/>
      <c r="F41" s="43">
        <v>801093</v>
      </c>
    </row>
    <row r="42" spans="2:7" ht="12.6" thickBot="1" x14ac:dyDescent="0.3">
      <c r="B42" s="38"/>
      <c r="C42" s="38"/>
      <c r="D42" s="50"/>
      <c r="E42" s="50"/>
      <c r="F42" s="50"/>
    </row>
    <row r="43" spans="2:7" ht="12.6" thickBot="1" x14ac:dyDescent="0.3">
      <c r="B43" s="38" t="s">
        <v>60</v>
      </c>
      <c r="C43" s="38"/>
      <c r="D43" s="43">
        <f>SUM(D31,D41)</f>
        <v>1279188</v>
      </c>
      <c r="E43" s="43"/>
      <c r="F43" s="43">
        <f>SUM(F31,F41)</f>
        <v>371403</v>
      </c>
    </row>
    <row r="44" spans="2:7" ht="12.6" thickBot="1" x14ac:dyDescent="0.3">
      <c r="B44" s="42" t="s">
        <v>61</v>
      </c>
      <c r="C44" s="39"/>
      <c r="D44" s="40">
        <v>-154715</v>
      </c>
      <c r="E44" s="40"/>
      <c r="F44" s="40">
        <v>-183781</v>
      </c>
    </row>
    <row r="45" spans="2:7" ht="12.6" thickBot="1" x14ac:dyDescent="0.3">
      <c r="B45" s="38" t="s">
        <v>62</v>
      </c>
      <c r="C45" s="38"/>
      <c r="D45" s="51">
        <f>SUM(D43,D44)</f>
        <v>1124473</v>
      </c>
      <c r="E45" s="51">
        <f>SUM(E43,E44)</f>
        <v>0</v>
      </c>
      <c r="F45" s="51">
        <f>SUM(F43,F44)</f>
        <v>187622</v>
      </c>
    </row>
    <row r="46" spans="2:7" ht="12.6" thickTop="1" x14ac:dyDescent="0.25">
      <c r="B46" s="2"/>
      <c r="C46" s="2"/>
      <c r="D46" s="52"/>
      <c r="E46" s="52"/>
      <c r="F46" s="52"/>
    </row>
    <row r="47" spans="2:7" x14ac:dyDescent="0.25">
      <c r="B47" s="3" t="s">
        <v>63</v>
      </c>
      <c r="C47" s="53"/>
      <c r="D47" s="54">
        <v>4.0420912402238897E-3</v>
      </c>
      <c r="E47" s="54"/>
      <c r="F47" s="54">
        <v>6.7443615157792723E-4</v>
      </c>
    </row>
    <row r="48" spans="2:7" x14ac:dyDescent="0.25">
      <c r="B48" s="2"/>
      <c r="C48" s="2"/>
      <c r="D48" s="2"/>
      <c r="E48" s="2"/>
      <c r="F48" s="2"/>
    </row>
    <row r="49" spans="2:6" ht="12.6" thickBot="1" x14ac:dyDescent="0.3">
      <c r="B49" s="2"/>
      <c r="C49" s="2"/>
      <c r="D49" s="2"/>
      <c r="E49" s="2"/>
      <c r="F49" s="2"/>
    </row>
    <row r="50" spans="2:6" ht="12.6" thickBot="1" x14ac:dyDescent="0.3">
      <c r="B50" s="38" t="s">
        <v>110</v>
      </c>
      <c r="C50" s="38"/>
      <c r="D50" s="86">
        <v>0</v>
      </c>
      <c r="E50" s="86"/>
      <c r="F50" s="86">
        <v>0</v>
      </c>
    </row>
    <row r="51" spans="2:6" x14ac:dyDescent="0.25">
      <c r="B51" s="42" t="s">
        <v>64</v>
      </c>
      <c r="C51" s="42"/>
      <c r="D51" s="87">
        <v>0</v>
      </c>
      <c r="E51" s="87"/>
      <c r="F51" s="87">
        <v>0</v>
      </c>
    </row>
    <row r="52" spans="2:6" ht="21" thickBot="1" x14ac:dyDescent="0.3">
      <c r="B52" s="42" t="s">
        <v>65</v>
      </c>
      <c r="C52" s="42"/>
      <c r="D52" s="87">
        <v>0</v>
      </c>
      <c r="E52" s="87"/>
      <c r="F52" s="87">
        <v>0</v>
      </c>
    </row>
    <row r="53" spans="2:6" ht="12.6" thickBot="1" x14ac:dyDescent="0.3">
      <c r="B53" s="38" t="s">
        <v>66</v>
      </c>
      <c r="C53" s="38"/>
      <c r="D53" s="84">
        <f>SUM(D45,D50)</f>
        <v>1124473</v>
      </c>
      <c r="E53" s="84"/>
      <c r="F53" s="84">
        <f>SUM(F45,F50)</f>
        <v>187622</v>
      </c>
    </row>
    <row r="54" spans="2:6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E6" sqref="E6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101</v>
      </c>
      <c r="C1" s="21"/>
      <c r="D1" s="21"/>
      <c r="E1" s="21"/>
    </row>
    <row r="2" spans="2:5" x14ac:dyDescent="0.25">
      <c r="B2" s="22" t="s">
        <v>0</v>
      </c>
      <c r="C2" s="21"/>
      <c r="D2" s="25"/>
      <c r="E2" s="25"/>
    </row>
    <row r="3" spans="2:5" x14ac:dyDescent="0.25">
      <c r="B3" s="26" t="s">
        <v>103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34"/>
      <c r="C5" s="55"/>
      <c r="D5" s="56" t="s">
        <v>1</v>
      </c>
      <c r="E5" s="35" t="s">
        <v>1</v>
      </c>
    </row>
    <row r="6" spans="2:5" ht="12.6" thickBot="1" x14ac:dyDescent="0.3">
      <c r="B6" s="57"/>
      <c r="C6" s="58"/>
      <c r="D6" s="37" t="s">
        <v>150</v>
      </c>
      <c r="E6" s="37" t="s">
        <v>156</v>
      </c>
    </row>
    <row r="7" spans="2:5" x14ac:dyDescent="0.25">
      <c r="B7" s="38" t="s">
        <v>2</v>
      </c>
      <c r="C7" s="42"/>
      <c r="D7" s="2"/>
      <c r="E7" s="2"/>
    </row>
    <row r="8" spans="2:5" x14ac:dyDescent="0.25">
      <c r="B8" s="38" t="s">
        <v>3</v>
      </c>
      <c r="C8" s="42"/>
      <c r="D8" s="2"/>
      <c r="E8" s="2"/>
    </row>
    <row r="9" spans="2:5" x14ac:dyDescent="0.25">
      <c r="B9" s="42" t="s">
        <v>4</v>
      </c>
      <c r="C9" s="39"/>
      <c r="D9" s="59">
        <v>20049312</v>
      </c>
      <c r="E9" s="59">
        <v>20678492</v>
      </c>
    </row>
    <row r="10" spans="2:5" x14ac:dyDescent="0.25">
      <c r="B10" s="42" t="s">
        <v>5</v>
      </c>
      <c r="C10" s="39"/>
      <c r="D10" s="59">
        <v>9409189</v>
      </c>
      <c r="E10" s="59">
        <v>9867450</v>
      </c>
    </row>
    <row r="11" spans="2:5" x14ac:dyDescent="0.25">
      <c r="B11" s="42" t="s">
        <v>6</v>
      </c>
      <c r="C11" s="39"/>
      <c r="D11" s="59">
        <v>372340</v>
      </c>
      <c r="E11" s="59">
        <v>376991</v>
      </c>
    </row>
    <row r="12" spans="2:5" x14ac:dyDescent="0.25">
      <c r="B12" s="42" t="s">
        <v>7</v>
      </c>
      <c r="C12" s="39"/>
      <c r="D12" s="59">
        <v>5181</v>
      </c>
      <c r="E12" s="59">
        <v>8290</v>
      </c>
    </row>
    <row r="13" spans="2:5" x14ac:dyDescent="0.25">
      <c r="B13" s="42" t="s">
        <v>8</v>
      </c>
      <c r="C13" s="39"/>
      <c r="D13" s="59">
        <v>23510690</v>
      </c>
      <c r="E13" s="59">
        <v>23510690</v>
      </c>
    </row>
    <row r="14" spans="2:5" ht="12.6" thickBot="1" x14ac:dyDescent="0.3">
      <c r="B14" s="42" t="s">
        <v>9</v>
      </c>
      <c r="C14" s="39"/>
      <c r="D14" s="59">
        <v>7149943</v>
      </c>
      <c r="E14" s="59">
        <v>6124316</v>
      </c>
    </row>
    <row r="15" spans="2:5" ht="12.6" thickBot="1" x14ac:dyDescent="0.3">
      <c r="B15" s="38" t="s">
        <v>111</v>
      </c>
      <c r="C15" s="48"/>
      <c r="D15" s="60">
        <f>SUM(D9:D14)</f>
        <v>60496655</v>
      </c>
      <c r="E15" s="60">
        <f>SUM(E9:E14)</f>
        <v>60566229</v>
      </c>
    </row>
    <row r="16" spans="2:5" x14ac:dyDescent="0.25">
      <c r="B16" s="44"/>
      <c r="C16" s="39"/>
      <c r="D16" s="61"/>
      <c r="E16" s="61"/>
    </row>
    <row r="17" spans="2:5" x14ac:dyDescent="0.25">
      <c r="B17" s="38" t="s">
        <v>10</v>
      </c>
      <c r="C17" s="39"/>
      <c r="D17" s="61"/>
      <c r="E17" s="61"/>
    </row>
    <row r="18" spans="2:5" x14ac:dyDescent="0.25">
      <c r="B18" s="42" t="s">
        <v>11</v>
      </c>
      <c r="C18" s="39"/>
      <c r="D18" s="59">
        <v>5693917</v>
      </c>
      <c r="E18" s="59">
        <v>6264948</v>
      </c>
    </row>
    <row r="19" spans="2:5" x14ac:dyDescent="0.25">
      <c r="B19" s="42" t="s">
        <v>12</v>
      </c>
      <c r="C19" s="39"/>
      <c r="D19" s="59">
        <v>17778883</v>
      </c>
      <c r="E19" s="59">
        <v>18393346</v>
      </c>
    </row>
    <row r="20" spans="2:5" x14ac:dyDescent="0.25">
      <c r="B20" s="42" t="s">
        <v>13</v>
      </c>
      <c r="C20" s="39"/>
      <c r="D20" s="59">
        <v>43613155</v>
      </c>
      <c r="E20" s="59">
        <v>43379232</v>
      </c>
    </row>
    <row r="21" spans="2:5" x14ac:dyDescent="0.25">
      <c r="B21" s="42" t="s">
        <v>112</v>
      </c>
      <c r="C21" s="39"/>
      <c r="D21" s="59">
        <v>1156525</v>
      </c>
      <c r="E21" s="59">
        <v>881661</v>
      </c>
    </row>
    <row r="22" spans="2:5" x14ac:dyDescent="0.25">
      <c r="B22" s="42" t="s">
        <v>14</v>
      </c>
      <c r="C22" s="39"/>
      <c r="D22" s="59">
        <v>405171</v>
      </c>
      <c r="E22" s="59">
        <v>380880</v>
      </c>
    </row>
    <row r="23" spans="2:5" ht="12.6" thickBot="1" x14ac:dyDescent="0.3">
      <c r="B23" s="42" t="s">
        <v>15</v>
      </c>
      <c r="C23" s="39"/>
      <c r="D23" s="59">
        <v>2903126</v>
      </c>
      <c r="E23" s="59">
        <v>3100608</v>
      </c>
    </row>
    <row r="24" spans="2:5" ht="12.6" thickBot="1" x14ac:dyDescent="0.3">
      <c r="B24" s="38" t="s">
        <v>16</v>
      </c>
      <c r="C24" s="48"/>
      <c r="D24" s="60">
        <f>SUM(D16:D23)</f>
        <v>71550777</v>
      </c>
      <c r="E24" s="60">
        <f>SUM(E16:E23)</f>
        <v>72400675</v>
      </c>
    </row>
    <row r="25" spans="2:5" ht="12.6" thickBot="1" x14ac:dyDescent="0.3">
      <c r="B25" s="44"/>
      <c r="C25" s="39"/>
      <c r="D25" s="61"/>
      <c r="E25" s="61"/>
    </row>
    <row r="26" spans="2:5" ht="12.6" thickBot="1" x14ac:dyDescent="0.3">
      <c r="B26" s="38" t="s">
        <v>17</v>
      </c>
      <c r="C26" s="48"/>
      <c r="D26" s="62">
        <f>SUM(D24,D15)</f>
        <v>132047432</v>
      </c>
      <c r="E26" s="62">
        <f>SUM(E24,E15)</f>
        <v>132966904</v>
      </c>
    </row>
    <row r="27" spans="2:5" ht="12.6" thickTop="1" x14ac:dyDescent="0.25">
      <c r="B27" s="63" t="s">
        <v>113</v>
      </c>
      <c r="C27" s="39"/>
      <c r="D27" s="61"/>
      <c r="E27" s="61"/>
    </row>
    <row r="28" spans="2:5" x14ac:dyDescent="0.25">
      <c r="B28" s="38" t="s">
        <v>18</v>
      </c>
      <c r="C28" s="39"/>
      <c r="D28" s="61"/>
      <c r="E28" s="61"/>
    </row>
    <row r="29" spans="2:5" x14ac:dyDescent="0.25">
      <c r="B29" s="42" t="s">
        <v>114</v>
      </c>
      <c r="C29" s="39"/>
      <c r="D29" s="59">
        <v>28557446</v>
      </c>
      <c r="E29" s="59">
        <v>28557446</v>
      </c>
    </row>
    <row r="30" spans="2:5" x14ac:dyDescent="0.25">
      <c r="B30" s="42" t="s">
        <v>115</v>
      </c>
      <c r="C30" s="39"/>
      <c r="D30" s="59">
        <v>27819090</v>
      </c>
      <c r="E30" s="59">
        <v>27819090</v>
      </c>
    </row>
    <row r="31" spans="2:5" x14ac:dyDescent="0.25">
      <c r="B31" s="42" t="s">
        <v>116</v>
      </c>
      <c r="C31" s="39"/>
      <c r="D31" s="59">
        <v>738356</v>
      </c>
      <c r="E31" s="59">
        <v>738356</v>
      </c>
    </row>
    <row r="32" spans="2:5" x14ac:dyDescent="0.25">
      <c r="B32" s="42" t="s">
        <v>19</v>
      </c>
      <c r="C32" s="39"/>
      <c r="D32" s="59">
        <v>5563818</v>
      </c>
      <c r="E32" s="59">
        <v>5563818</v>
      </c>
    </row>
    <row r="33" spans="2:5" x14ac:dyDescent="0.25">
      <c r="B33" s="42" t="s">
        <v>20</v>
      </c>
      <c r="C33" s="39"/>
      <c r="D33" s="59">
        <v>36432513.932282254</v>
      </c>
      <c r="E33" s="59">
        <v>36432513.932282254</v>
      </c>
    </row>
    <row r="34" spans="2:5" x14ac:dyDescent="0.25">
      <c r="B34" s="42" t="s">
        <v>21</v>
      </c>
      <c r="C34" s="39"/>
      <c r="D34" s="59">
        <v>16717245.067717746</v>
      </c>
      <c r="E34" s="59">
        <v>12854944.067717746</v>
      </c>
    </row>
    <row r="35" spans="2:5" x14ac:dyDescent="0.25">
      <c r="B35" s="42" t="s">
        <v>144</v>
      </c>
      <c r="C35" s="39"/>
      <c r="D35" s="59">
        <v>18041378</v>
      </c>
      <c r="E35" s="59">
        <v>18041378</v>
      </c>
    </row>
    <row r="36" spans="2:5" ht="12.6" thickBot="1" x14ac:dyDescent="0.3">
      <c r="B36" s="42" t="s">
        <v>22</v>
      </c>
      <c r="C36" s="39"/>
      <c r="D36" s="59">
        <v>1124473.3300000017</v>
      </c>
      <c r="E36" s="59">
        <v>3862300.5487994184</v>
      </c>
    </row>
    <row r="37" spans="2:5" ht="12.6" thickBot="1" x14ac:dyDescent="0.3">
      <c r="B37" s="38" t="s">
        <v>23</v>
      </c>
      <c r="C37" s="48"/>
      <c r="D37" s="60">
        <f>SUM(D29,D32:D36)</f>
        <v>106436874.33</v>
      </c>
      <c r="E37" s="60">
        <f>SUM(E29,E32:E36)</f>
        <v>105312400.54879943</v>
      </c>
    </row>
    <row r="38" spans="2:5" x14ac:dyDescent="0.25">
      <c r="B38" s="44"/>
      <c r="C38" s="39"/>
      <c r="D38" s="61"/>
      <c r="E38" s="61"/>
    </row>
    <row r="39" spans="2:5" x14ac:dyDescent="0.25">
      <c r="B39" s="38" t="s">
        <v>24</v>
      </c>
      <c r="C39" s="39"/>
      <c r="D39" s="61"/>
      <c r="E39" s="61"/>
    </row>
    <row r="40" spans="2:5" x14ac:dyDescent="0.25">
      <c r="B40" s="42" t="s">
        <v>117</v>
      </c>
      <c r="C40" s="39"/>
      <c r="D40" s="59">
        <v>1097956</v>
      </c>
      <c r="E40" s="59">
        <v>1097956</v>
      </c>
    </row>
    <row r="41" spans="2:5" x14ac:dyDescent="0.25">
      <c r="B41" s="42" t="s">
        <v>25</v>
      </c>
      <c r="C41" s="39"/>
      <c r="D41" s="59">
        <v>3127508</v>
      </c>
      <c r="E41" s="59">
        <v>3127508</v>
      </c>
    </row>
    <row r="42" spans="2:5" x14ac:dyDescent="0.25">
      <c r="B42" s="42" t="s">
        <v>26</v>
      </c>
      <c r="C42" s="39"/>
      <c r="D42" s="59">
        <v>1165092</v>
      </c>
      <c r="E42" s="59">
        <v>1919457</v>
      </c>
    </row>
    <row r="43" spans="2:5" ht="12.6" thickBot="1" x14ac:dyDescent="0.3">
      <c r="B43" s="42" t="s">
        <v>27</v>
      </c>
      <c r="C43" s="39"/>
      <c r="D43" s="59">
        <v>99256</v>
      </c>
      <c r="E43" s="59">
        <v>112470</v>
      </c>
    </row>
    <row r="44" spans="2:5" ht="12.6" thickBot="1" x14ac:dyDescent="0.3">
      <c r="B44" s="38" t="s">
        <v>28</v>
      </c>
      <c r="C44" s="48"/>
      <c r="D44" s="60">
        <f>SUM(D39:D43)</f>
        <v>5489812</v>
      </c>
      <c r="E44" s="60">
        <f>SUM(E39:E43)</f>
        <v>6257391</v>
      </c>
    </row>
    <row r="45" spans="2:5" x14ac:dyDescent="0.25">
      <c r="B45" s="44"/>
      <c r="C45" s="39"/>
      <c r="D45" s="61"/>
      <c r="E45" s="61"/>
    </row>
    <row r="46" spans="2:5" x14ac:dyDescent="0.25">
      <c r="B46" s="38" t="s">
        <v>29</v>
      </c>
      <c r="C46" s="39"/>
      <c r="D46" s="61"/>
      <c r="E46" s="61"/>
    </row>
    <row r="47" spans="2:5" x14ac:dyDescent="0.25">
      <c r="B47" s="42" t="s">
        <v>30</v>
      </c>
      <c r="C47" s="64"/>
      <c r="D47" s="59">
        <v>16263436</v>
      </c>
      <c r="E47" s="59">
        <v>17694107</v>
      </c>
    </row>
    <row r="48" spans="2:5" x14ac:dyDescent="0.25">
      <c r="B48" s="42" t="s">
        <v>31</v>
      </c>
      <c r="C48" s="39"/>
      <c r="D48" s="59">
        <v>824534</v>
      </c>
      <c r="E48" s="59">
        <v>669819</v>
      </c>
    </row>
    <row r="49" spans="2:5" ht="12.6" thickBot="1" x14ac:dyDescent="0.3">
      <c r="B49" s="42" t="s">
        <v>26</v>
      </c>
      <c r="C49" s="39"/>
      <c r="D49" s="59">
        <v>3032776</v>
      </c>
      <c r="E49" s="59">
        <v>3033186</v>
      </c>
    </row>
    <row r="50" spans="2:5" ht="12.6" thickBot="1" x14ac:dyDescent="0.3">
      <c r="B50" s="38" t="s">
        <v>32</v>
      </c>
      <c r="C50" s="48"/>
      <c r="D50" s="60">
        <f>SUM(D46:D49)</f>
        <v>20120746</v>
      </c>
      <c r="E50" s="60">
        <f>SUM(E46:E49)</f>
        <v>21397112</v>
      </c>
    </row>
    <row r="51" spans="2:5" ht="12.6" thickBot="1" x14ac:dyDescent="0.3">
      <c r="B51" s="38" t="s">
        <v>33</v>
      </c>
      <c r="C51" s="39"/>
      <c r="D51" s="65">
        <f>SUM(D50,D44)</f>
        <v>25610558</v>
      </c>
      <c r="E51" s="65">
        <f>SUM(E50,E44)</f>
        <v>27654503</v>
      </c>
    </row>
    <row r="52" spans="2:5" ht="12.6" thickBot="1" x14ac:dyDescent="0.3">
      <c r="B52" s="38" t="s">
        <v>34</v>
      </c>
      <c r="C52" s="48"/>
      <c r="D52" s="62">
        <f>SUM(D51,D37)</f>
        <v>132047432.33</v>
      </c>
      <c r="E52" s="62">
        <f>SUM(E51,E37)</f>
        <v>132966903.54879943</v>
      </c>
    </row>
    <row r="53" spans="2:5" ht="12.6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workbookViewId="0">
      <selection activeCell="B18" sqref="B18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101</v>
      </c>
    </row>
    <row r="3" spans="2:9" x14ac:dyDescent="0.25">
      <c r="B3" s="3" t="s">
        <v>67</v>
      </c>
    </row>
    <row r="4" spans="2:9" x14ac:dyDescent="0.25">
      <c r="B4" s="27" t="s">
        <v>103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154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28" t="s">
        <v>68</v>
      </c>
      <c r="D8" s="28" t="s">
        <v>69</v>
      </c>
      <c r="E8" s="28" t="s">
        <v>70</v>
      </c>
      <c r="F8" s="28" t="s">
        <v>71</v>
      </c>
      <c r="G8" s="28" t="s">
        <v>145</v>
      </c>
      <c r="H8" s="28" t="s">
        <v>71</v>
      </c>
      <c r="I8" s="28" t="s">
        <v>72</v>
      </c>
    </row>
    <row r="9" spans="2:9" ht="12.6" thickBot="1" x14ac:dyDescent="0.3">
      <c r="B9" s="2"/>
      <c r="C9" s="29" t="s">
        <v>73</v>
      </c>
      <c r="D9" s="29" t="s">
        <v>74</v>
      </c>
      <c r="E9" s="29" t="s">
        <v>75</v>
      </c>
      <c r="F9" s="29" t="s">
        <v>76</v>
      </c>
      <c r="G9" s="29" t="s">
        <v>146</v>
      </c>
      <c r="H9" s="29" t="s">
        <v>77</v>
      </c>
      <c r="I9" s="29" t="s">
        <v>78</v>
      </c>
    </row>
    <row r="10" spans="2:9" x14ac:dyDescent="0.25">
      <c r="B10" s="93" t="s">
        <v>155</v>
      </c>
      <c r="C10" s="8">
        <v>28557446</v>
      </c>
      <c r="D10" s="8">
        <v>5563818</v>
      </c>
      <c r="E10" s="8">
        <v>36432513.932282254</v>
      </c>
      <c r="F10" s="8">
        <v>12854944.330000002</v>
      </c>
      <c r="G10" s="8">
        <v>18041378</v>
      </c>
      <c r="H10" s="8">
        <v>3862301</v>
      </c>
      <c r="I10" s="8">
        <v>105312401.26228225</v>
      </c>
    </row>
    <row r="11" spans="2:9" x14ac:dyDescent="0.25">
      <c r="B11" s="7" t="s">
        <v>81</v>
      </c>
      <c r="C11" s="30"/>
      <c r="D11" s="30"/>
      <c r="E11" s="31"/>
      <c r="F11" s="31"/>
      <c r="G11" s="31"/>
      <c r="H11" s="31">
        <v>1124473</v>
      </c>
      <c r="I11" s="31">
        <v>1124473</v>
      </c>
    </row>
    <row r="12" spans="2:9" x14ac:dyDescent="0.25">
      <c r="B12" s="16" t="s">
        <v>104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1">
        <v>0</v>
      </c>
    </row>
    <row r="13" spans="2:9" ht="20.399999999999999" x14ac:dyDescent="0.25">
      <c r="B13" s="15" t="s">
        <v>65</v>
      </c>
      <c r="C13" s="10"/>
      <c r="D13" s="10"/>
      <c r="E13" s="11">
        <v>0</v>
      </c>
      <c r="F13" s="10"/>
      <c r="G13" s="11"/>
      <c r="H13" s="11"/>
      <c r="I13" s="11">
        <v>0</v>
      </c>
    </row>
    <row r="14" spans="2:9" x14ac:dyDescent="0.25">
      <c r="B14" s="15" t="s">
        <v>82</v>
      </c>
      <c r="C14" s="10"/>
      <c r="D14" s="10"/>
      <c r="E14" s="11">
        <v>0</v>
      </c>
      <c r="F14" s="10"/>
      <c r="G14" s="10"/>
      <c r="H14" s="10"/>
      <c r="I14" s="10">
        <v>0</v>
      </c>
    </row>
    <row r="15" spans="2:9" x14ac:dyDescent="0.25">
      <c r="B15" s="16" t="s">
        <v>138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1124473</v>
      </c>
      <c r="I15" s="31">
        <v>1124473</v>
      </c>
    </row>
    <row r="16" spans="2:9" x14ac:dyDescent="0.25">
      <c r="B16" s="9" t="s">
        <v>79</v>
      </c>
      <c r="C16" s="12"/>
      <c r="D16" s="12"/>
      <c r="E16" s="12"/>
      <c r="F16" s="12">
        <v>3862301</v>
      </c>
      <c r="G16" s="13"/>
      <c r="H16" s="13">
        <v>-3862301</v>
      </c>
      <c r="I16" s="11">
        <v>0</v>
      </c>
    </row>
    <row r="17" spans="2:9" x14ac:dyDescent="0.25">
      <c r="B17" s="9" t="s">
        <v>80</v>
      </c>
      <c r="C17" s="10"/>
      <c r="D17" s="10"/>
      <c r="E17" s="10"/>
      <c r="F17" s="14">
        <v>0</v>
      </c>
      <c r="G17" s="11"/>
      <c r="H17" s="11"/>
      <c r="I17" s="11">
        <v>0</v>
      </c>
    </row>
    <row r="18" spans="2:9" ht="12.6" thickBot="1" x14ac:dyDescent="0.3">
      <c r="B18" s="94" t="s">
        <v>153</v>
      </c>
      <c r="C18" s="10"/>
      <c r="D18" s="10"/>
      <c r="E18" s="10"/>
      <c r="F18" s="14">
        <v>0</v>
      </c>
      <c r="G18" s="11"/>
      <c r="H18" s="11"/>
      <c r="I18" s="11">
        <v>0</v>
      </c>
    </row>
    <row r="19" spans="2:9" ht="12.6" thickBot="1" x14ac:dyDescent="0.3">
      <c r="B19" s="7" t="s">
        <v>152</v>
      </c>
      <c r="C19" s="17">
        <f>SUM(C10:C12)</f>
        <v>28557446</v>
      </c>
      <c r="D19" s="17">
        <f>SUM(D10:D12)</f>
        <v>5563818</v>
      </c>
      <c r="E19" s="17">
        <f>SUM(E10:E12,E16:E18)</f>
        <v>36432513.932282254</v>
      </c>
      <c r="F19" s="17">
        <f>SUM(F10:F12,F16:F18)</f>
        <v>16717245.330000002</v>
      </c>
      <c r="G19" s="17">
        <f t="shared" ref="G19:I19" si="0">SUM(G10:G12,G16:G18)</f>
        <v>18041378</v>
      </c>
      <c r="H19" s="17">
        <f t="shared" si="0"/>
        <v>1124473</v>
      </c>
      <c r="I19" s="81">
        <f t="shared" si="0"/>
        <v>106436874.26228225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140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8" t="s">
        <v>68</v>
      </c>
      <c r="D26" s="28" t="s">
        <v>69</v>
      </c>
      <c r="E26" s="28" t="s">
        <v>70</v>
      </c>
      <c r="F26" s="28" t="s">
        <v>71</v>
      </c>
      <c r="G26" s="28" t="s">
        <v>145</v>
      </c>
      <c r="H26" s="28" t="s">
        <v>71</v>
      </c>
      <c r="I26" s="28" t="s">
        <v>72</v>
      </c>
    </row>
    <row r="27" spans="2:9" ht="12.6" thickBot="1" x14ac:dyDescent="0.3">
      <c r="B27" s="2"/>
      <c r="C27" s="29" t="s">
        <v>73</v>
      </c>
      <c r="D27" s="29" t="s">
        <v>74</v>
      </c>
      <c r="E27" s="29" t="s">
        <v>75</v>
      </c>
      <c r="F27" s="29" t="s">
        <v>76</v>
      </c>
      <c r="G27" s="29" t="s">
        <v>146</v>
      </c>
      <c r="H27" s="29" t="s">
        <v>77</v>
      </c>
      <c r="I27" s="29" t="s">
        <v>78</v>
      </c>
    </row>
    <row r="28" spans="2:9" x14ac:dyDescent="0.25">
      <c r="B28" s="7" t="s">
        <v>141</v>
      </c>
      <c r="C28" s="83">
        <v>28557446</v>
      </c>
      <c r="D28" s="83">
        <v>5563818</v>
      </c>
      <c r="E28" s="83">
        <v>33837979</v>
      </c>
      <c r="F28" s="83">
        <v>12854944.42</v>
      </c>
      <c r="G28" s="83">
        <v>18041378</v>
      </c>
      <c r="H28" s="83">
        <v>10237307</v>
      </c>
      <c r="I28" s="83">
        <v>109092872.42</v>
      </c>
    </row>
    <row r="29" spans="2:9" x14ac:dyDescent="0.25">
      <c r="B29" s="7" t="s">
        <v>81</v>
      </c>
      <c r="C29" s="31"/>
      <c r="D29" s="31"/>
      <c r="E29" s="31"/>
      <c r="F29" s="31"/>
      <c r="G29" s="31"/>
      <c r="H29" s="31">
        <v>3862301</v>
      </c>
      <c r="I29" s="31">
        <v>3862301</v>
      </c>
    </row>
    <row r="30" spans="2:9" x14ac:dyDescent="0.25">
      <c r="B30" s="16" t="s">
        <v>104</v>
      </c>
      <c r="C30" s="31">
        <v>0</v>
      </c>
      <c r="D30" s="31">
        <v>0</v>
      </c>
      <c r="E30" s="31">
        <v>2594534.9322822504</v>
      </c>
      <c r="F30" s="31">
        <v>0</v>
      </c>
      <c r="G30" s="31">
        <v>0</v>
      </c>
      <c r="H30" s="31">
        <v>0</v>
      </c>
      <c r="I30" s="31">
        <v>2594534.9322822504</v>
      </c>
    </row>
    <row r="31" spans="2:9" ht="20.399999999999999" x14ac:dyDescent="0.25">
      <c r="B31" s="15" t="s">
        <v>65</v>
      </c>
      <c r="C31" s="11"/>
      <c r="D31" s="11"/>
      <c r="E31" s="11">
        <v>2882061.0522822505</v>
      </c>
      <c r="F31" s="11"/>
      <c r="G31" s="11"/>
      <c r="H31" s="11"/>
      <c r="I31" s="11">
        <v>2882061.0522822505</v>
      </c>
    </row>
    <row r="32" spans="2:9" x14ac:dyDescent="0.25">
      <c r="B32" s="15" t="s">
        <v>82</v>
      </c>
      <c r="C32" s="11"/>
      <c r="D32" s="11"/>
      <c r="E32" s="11">
        <v>-287526.12</v>
      </c>
      <c r="F32" s="11"/>
      <c r="G32" s="11"/>
      <c r="H32" s="11"/>
      <c r="I32" s="11">
        <v>-287526.12</v>
      </c>
    </row>
    <row r="33" spans="2:9" x14ac:dyDescent="0.25">
      <c r="B33" s="16" t="s">
        <v>138</v>
      </c>
      <c r="C33" s="31">
        <v>0</v>
      </c>
      <c r="D33" s="31">
        <v>0</v>
      </c>
      <c r="E33" s="31">
        <v>2594534.9322822504</v>
      </c>
      <c r="F33" s="31">
        <v>0</v>
      </c>
      <c r="G33" s="31">
        <v>0</v>
      </c>
      <c r="H33" s="31">
        <v>3862301</v>
      </c>
      <c r="I33" s="31">
        <v>6456835.9322822504</v>
      </c>
    </row>
    <row r="34" spans="2:9" x14ac:dyDescent="0.25">
      <c r="B34" s="9" t="s">
        <v>79</v>
      </c>
      <c r="C34" s="13"/>
      <c r="D34" s="13"/>
      <c r="E34" s="13"/>
      <c r="F34" s="13">
        <v>10237307</v>
      </c>
      <c r="G34" s="13"/>
      <c r="H34" s="13">
        <v>-10237307</v>
      </c>
      <c r="I34" s="11">
        <v>0</v>
      </c>
    </row>
    <row r="35" spans="2:9" x14ac:dyDescent="0.25">
      <c r="B35" s="9" t="s">
        <v>80</v>
      </c>
      <c r="C35" s="11"/>
      <c r="D35" s="11"/>
      <c r="E35" s="11"/>
      <c r="F35" s="85">
        <v>-10237307.09</v>
      </c>
      <c r="G35" s="11"/>
      <c r="H35" s="11"/>
      <c r="I35" s="11">
        <v>-10237307.09</v>
      </c>
    </row>
    <row r="36" spans="2:9" ht="12.6" thickBot="1" x14ac:dyDescent="0.3">
      <c r="B36" s="9" t="s">
        <v>105</v>
      </c>
      <c r="C36" s="11"/>
      <c r="D36" s="11"/>
      <c r="E36" s="11"/>
      <c r="F36" s="85"/>
      <c r="G36" s="11"/>
      <c r="H36" s="11"/>
      <c r="I36" s="11">
        <f>SUM(C36:H36)</f>
        <v>0</v>
      </c>
    </row>
    <row r="37" spans="2:9" ht="12.6" thickBot="1" x14ac:dyDescent="0.3">
      <c r="B37" s="7" t="s">
        <v>142</v>
      </c>
      <c r="C37" s="17">
        <f>SUM(C28:C30)</f>
        <v>28557446</v>
      </c>
      <c r="D37" s="17">
        <f>SUM(D28:D30)</f>
        <v>5563818</v>
      </c>
      <c r="E37" s="17">
        <f>SUM(E28:E30,E34:E36)</f>
        <v>36432513.932282254</v>
      </c>
      <c r="F37" s="17">
        <f>SUM(F28:F30,F34:F36)</f>
        <v>12854944.330000002</v>
      </c>
      <c r="G37" s="17">
        <f t="shared" ref="G37" si="1">SUM(G28:G30,G34:G36)</f>
        <v>18041378</v>
      </c>
      <c r="H37" s="17">
        <f>SUM(H28:H30,H34:H36)</f>
        <v>3862301</v>
      </c>
      <c r="I37" s="81">
        <v>105312401.26228225</v>
      </c>
    </row>
    <row r="38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F49"/>
  <sheetViews>
    <sheetView topLeftCell="B1" zoomScaleNormal="100" workbookViewId="0">
      <selection activeCell="B27" sqref="B27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101</v>
      </c>
    </row>
    <row r="3" spans="2:4" x14ac:dyDescent="0.25">
      <c r="B3" s="1" t="s">
        <v>83</v>
      </c>
      <c r="C3" s="2"/>
      <c r="D3" s="2"/>
    </row>
    <row r="4" spans="2:4" x14ac:dyDescent="0.25">
      <c r="B4" s="19" t="s">
        <v>103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84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32"/>
      <c r="C9" s="33" t="s">
        <v>150</v>
      </c>
      <c r="D9" s="33" t="s">
        <v>151</v>
      </c>
    </row>
    <row r="10" spans="2:4" x14ac:dyDescent="0.25">
      <c r="B10" s="66" t="s">
        <v>118</v>
      </c>
      <c r="C10" s="67"/>
      <c r="D10" s="67"/>
    </row>
    <row r="11" spans="2:4" x14ac:dyDescent="0.25">
      <c r="B11" s="9" t="s">
        <v>85</v>
      </c>
      <c r="C11" s="88">
        <v>1279188</v>
      </c>
      <c r="D11" s="89">
        <v>11776725</v>
      </c>
    </row>
    <row r="12" spans="2:4" x14ac:dyDescent="0.25">
      <c r="B12" s="70" t="s">
        <v>86</v>
      </c>
      <c r="C12" s="90"/>
      <c r="D12" s="90"/>
    </row>
    <row r="13" spans="2:4" x14ac:dyDescent="0.25">
      <c r="B13" s="9" t="s">
        <v>87</v>
      </c>
      <c r="C13" s="91">
        <v>655229.89000000013</v>
      </c>
      <c r="D13" s="89">
        <v>3170500.4600000009</v>
      </c>
    </row>
    <row r="14" spans="2:4" x14ac:dyDescent="0.25">
      <c r="B14" s="9" t="s">
        <v>88</v>
      </c>
      <c r="C14" s="91">
        <v>458261.41000000003</v>
      </c>
      <c r="D14" s="89">
        <v>1596609.2899999998</v>
      </c>
    </row>
    <row r="15" spans="2:4" x14ac:dyDescent="0.25">
      <c r="B15" s="9" t="s">
        <v>89</v>
      </c>
      <c r="C15" s="91">
        <v>3107.78</v>
      </c>
      <c r="D15" s="89">
        <v>38926.79</v>
      </c>
    </row>
    <row r="16" spans="2:4" x14ac:dyDescent="0.25">
      <c r="B16" s="9" t="s">
        <v>139</v>
      </c>
      <c r="C16" s="91">
        <v>0</v>
      </c>
      <c r="D16" s="89">
        <v>-508670.7</v>
      </c>
    </row>
    <row r="17" spans="2:6" x14ac:dyDescent="0.25">
      <c r="B17" s="9" t="s">
        <v>119</v>
      </c>
      <c r="C17" s="91">
        <v>0</v>
      </c>
      <c r="D17" s="89">
        <v>-143268</v>
      </c>
    </row>
    <row r="18" spans="2:6" x14ac:dyDescent="0.25">
      <c r="B18" s="9" t="s">
        <v>90</v>
      </c>
      <c r="C18" s="91">
        <v>0</v>
      </c>
      <c r="D18" s="89">
        <v>45089.78</v>
      </c>
    </row>
    <row r="19" spans="2:6" x14ac:dyDescent="0.25">
      <c r="B19" s="9" t="s">
        <v>91</v>
      </c>
      <c r="C19" s="91">
        <v>-115853.71</v>
      </c>
      <c r="D19" s="89">
        <v>6596.44</v>
      </c>
    </row>
    <row r="20" spans="2:6" x14ac:dyDescent="0.25">
      <c r="B20" s="9" t="s">
        <v>92</v>
      </c>
      <c r="C20" s="91">
        <v>0</v>
      </c>
      <c r="D20" s="89">
        <v>0</v>
      </c>
    </row>
    <row r="21" spans="2:6" x14ac:dyDescent="0.25">
      <c r="B21" s="9" t="s">
        <v>120</v>
      </c>
      <c r="C21" s="91">
        <v>0</v>
      </c>
      <c r="D21" s="89">
        <v>-2129874.86</v>
      </c>
    </row>
    <row r="22" spans="2:6" x14ac:dyDescent="0.25">
      <c r="B22" s="9" t="s">
        <v>93</v>
      </c>
      <c r="C22" s="91">
        <v>-876087.20000000007</v>
      </c>
      <c r="D22" s="89">
        <v>-3760373.8</v>
      </c>
    </row>
    <row r="23" spans="2:6" x14ac:dyDescent="0.25">
      <c r="B23" s="9" t="s">
        <v>121</v>
      </c>
      <c r="C23" s="91">
        <v>60099.670000000006</v>
      </c>
      <c r="D23" s="89">
        <v>554056.82000000007</v>
      </c>
    </row>
    <row r="24" spans="2:6" x14ac:dyDescent="0.25">
      <c r="B24" s="9" t="s">
        <v>123</v>
      </c>
      <c r="C24" s="88">
        <v>4018.6300000000092</v>
      </c>
      <c r="D24" s="89">
        <v>24846.709999999995</v>
      </c>
    </row>
    <row r="25" spans="2:6" ht="12.6" thickBot="1" x14ac:dyDescent="0.3">
      <c r="B25" s="9" t="s">
        <v>122</v>
      </c>
      <c r="C25" s="88">
        <v>0</v>
      </c>
      <c r="D25" s="89">
        <v>-59065.309999999983</v>
      </c>
    </row>
    <row r="26" spans="2:6" ht="12.6" thickBot="1" x14ac:dyDescent="0.3">
      <c r="B26" s="73" t="s">
        <v>94</v>
      </c>
      <c r="C26" s="92">
        <f>SUM(C11:C25)</f>
        <v>1467964.47</v>
      </c>
      <c r="D26" s="92">
        <f>SUM(D11:D25)</f>
        <v>10612098.619999999</v>
      </c>
    </row>
    <row r="27" spans="2:6" x14ac:dyDescent="0.25">
      <c r="B27" s="94" t="s">
        <v>157</v>
      </c>
      <c r="C27" s="75">
        <v>-1049918</v>
      </c>
      <c r="D27" s="75">
        <v>-5352211</v>
      </c>
    </row>
    <row r="28" spans="2:6" x14ac:dyDescent="0.25">
      <c r="B28" s="9" t="s">
        <v>124</v>
      </c>
      <c r="C28" s="68">
        <v>455500.89</v>
      </c>
      <c r="D28" s="69">
        <v>5259839.3099999996</v>
      </c>
    </row>
    <row r="29" spans="2:6" x14ac:dyDescent="0.25">
      <c r="B29" s="9" t="s">
        <v>95</v>
      </c>
      <c r="C29" s="68">
        <v>571031</v>
      </c>
      <c r="D29" s="69">
        <v>-82528.78</v>
      </c>
    </row>
    <row r="30" spans="2:6" x14ac:dyDescent="0.25">
      <c r="B30" s="9" t="s">
        <v>125</v>
      </c>
      <c r="C30" s="68">
        <v>-1430020.71</v>
      </c>
      <c r="D30" s="69">
        <v>899014.72000000079</v>
      </c>
    </row>
    <row r="31" spans="2:6" x14ac:dyDescent="0.25">
      <c r="B31" s="9" t="s">
        <v>126</v>
      </c>
      <c r="C31" s="68">
        <v>-60099.44</v>
      </c>
      <c r="D31" s="68">
        <v>-475418.7</v>
      </c>
      <c r="F31" s="69"/>
    </row>
    <row r="32" spans="2:6" ht="12.6" thickBot="1" x14ac:dyDescent="0.3">
      <c r="B32" s="9" t="s">
        <v>96</v>
      </c>
      <c r="C32" s="88">
        <v>0</v>
      </c>
      <c r="D32" s="69">
        <v>-1085905</v>
      </c>
    </row>
    <row r="33" spans="2:4" ht="12.6" thickBot="1" x14ac:dyDescent="0.3">
      <c r="B33" s="73" t="s">
        <v>127</v>
      </c>
      <c r="C33" s="74">
        <f>SUM(C26:C32)</f>
        <v>-45541.790000000095</v>
      </c>
      <c r="D33" s="74">
        <f>SUM(D26:D32)</f>
        <v>9774889.1700000018</v>
      </c>
    </row>
    <row r="34" spans="2:4" x14ac:dyDescent="0.25">
      <c r="B34" s="70" t="s">
        <v>128</v>
      </c>
      <c r="C34" s="68"/>
      <c r="D34" s="52"/>
    </row>
    <row r="35" spans="2:4" x14ac:dyDescent="0.25">
      <c r="B35" s="9" t="s">
        <v>97</v>
      </c>
      <c r="C35" s="91">
        <v>-21399.89</v>
      </c>
      <c r="D35" s="91">
        <v>-3789333.75</v>
      </c>
    </row>
    <row r="36" spans="2:4" x14ac:dyDescent="0.25">
      <c r="B36" s="9" t="s">
        <v>129</v>
      </c>
      <c r="C36" s="88">
        <v>0</v>
      </c>
      <c r="D36" s="89">
        <v>70351.360000000001</v>
      </c>
    </row>
    <row r="37" spans="2:4" x14ac:dyDescent="0.25">
      <c r="B37" s="9" t="s">
        <v>143</v>
      </c>
      <c r="C37" s="88">
        <v>0</v>
      </c>
      <c r="D37" s="89">
        <v>0</v>
      </c>
    </row>
    <row r="38" spans="2:4" x14ac:dyDescent="0.25">
      <c r="B38" s="9" t="s">
        <v>130</v>
      </c>
      <c r="C38" s="91">
        <v>-235874.63</v>
      </c>
      <c r="D38" s="91">
        <v>3570481.38</v>
      </c>
    </row>
    <row r="39" spans="2:4" ht="12.6" thickBot="1" x14ac:dyDescent="0.3">
      <c r="B39" s="9" t="s">
        <v>98</v>
      </c>
      <c r="C39" s="89">
        <v>878038.83000000007</v>
      </c>
      <c r="D39" s="89">
        <v>3811374.42</v>
      </c>
    </row>
    <row r="40" spans="2:4" ht="12.6" thickBot="1" x14ac:dyDescent="0.3">
      <c r="B40" s="73" t="s">
        <v>131</v>
      </c>
      <c r="C40" s="74">
        <f>SUM(C34:C39)</f>
        <v>620764.31000000006</v>
      </c>
      <c r="D40" s="74">
        <f>SUM(D34:D39)</f>
        <v>3662873.4099999997</v>
      </c>
    </row>
    <row r="41" spans="2:4" x14ac:dyDescent="0.25">
      <c r="B41" s="70" t="s">
        <v>132</v>
      </c>
      <c r="C41" s="71"/>
      <c r="D41" s="71"/>
    </row>
    <row r="42" spans="2:4" x14ac:dyDescent="0.25">
      <c r="B42" s="9" t="s">
        <v>99</v>
      </c>
      <c r="C42" s="72">
        <v>-761326.62000000011</v>
      </c>
      <c r="D42" s="72">
        <v>-2653609.8699999996</v>
      </c>
    </row>
    <row r="43" spans="2:4" ht="12.6" thickBot="1" x14ac:dyDescent="0.3">
      <c r="B43" s="9" t="s">
        <v>133</v>
      </c>
      <c r="C43" s="72">
        <v>-11379.05</v>
      </c>
      <c r="D43" s="69">
        <v>-11134689.060000001</v>
      </c>
    </row>
    <row r="44" spans="2:4" x14ac:dyDescent="0.25">
      <c r="B44" s="76" t="s">
        <v>134</v>
      </c>
      <c r="C44" s="77">
        <f>SUM(C41:C43)</f>
        <v>-772705.67000000016</v>
      </c>
      <c r="D44" s="77">
        <f>SUM(D41:D43)</f>
        <v>-13788298.93</v>
      </c>
    </row>
    <row r="45" spans="2:4" x14ac:dyDescent="0.25">
      <c r="B45" s="7"/>
      <c r="C45" s="78"/>
      <c r="D45" s="78"/>
    </row>
    <row r="46" spans="2:4" x14ac:dyDescent="0.25">
      <c r="B46" s="9" t="s">
        <v>135</v>
      </c>
      <c r="C46" s="72">
        <v>-197712.15057700014</v>
      </c>
      <c r="D46" s="72">
        <v>-350989.42128999776</v>
      </c>
    </row>
    <row r="47" spans="2:4" x14ac:dyDescent="0.25">
      <c r="B47" s="9" t="s">
        <v>100</v>
      </c>
      <c r="C47" s="72">
        <v>229.00057699999979</v>
      </c>
      <c r="D47" s="72">
        <v>452.07128999999986</v>
      </c>
    </row>
    <row r="48" spans="2:4" x14ac:dyDescent="0.25">
      <c r="B48" s="9" t="s">
        <v>136</v>
      </c>
      <c r="C48" s="79">
        <v>3100608</v>
      </c>
      <c r="D48" s="79">
        <v>648543</v>
      </c>
    </row>
    <row r="49" spans="2:4" x14ac:dyDescent="0.25">
      <c r="B49" s="7" t="s">
        <v>137</v>
      </c>
      <c r="C49" s="80">
        <f>SUM(C46:C48)-1</f>
        <v>2903123.8499999996</v>
      </c>
      <c r="D49" s="80">
        <f>SUM(D46:D48)-1</f>
        <v>298004.65000000224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2026-05-28T13:37:41Z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2025-02-24T14:32:47Z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84ebb212-8c10-42a3-a0f7-b5b4736efffd</vt:lpwstr>
  </property>
  <property fmtid="{D5CDD505-2E9C-101B-9397-08002B2CF9AE}" pid="8" name="MSIP_Label_eb6b4508-cb92-454e-94db-b11b960bbce6_ContentBits">
    <vt:lpwstr>0</vt:lpwstr>
  </property>
</Properties>
</file>