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Statutory Audit\Audit\Year 2022\Decembrie 2022\Preliminare\"/>
    </mc:Choice>
  </mc:AlternateContent>
  <xr:revisionPtr revIDLastSave="0" documentId="13_ncr:1_{9B73C785-6289-4723-AC9E-365823CFE177}" xr6:coauthVersionLast="47" xr6:coauthVersionMax="47" xr10:uidLastSave="{00000000-0000-0000-0000-000000000000}"/>
  <bookViews>
    <workbookView xWindow="-120" yWindow="-120" windowWidth="29040" windowHeight="15840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4" l="1"/>
  <c r="C31" i="4" s="1"/>
  <c r="D25" i="4"/>
  <c r="D31" i="4"/>
  <c r="D43" i="4"/>
  <c r="D38" i="4"/>
  <c r="D45" i="4"/>
  <c r="D48" i="4" s="1"/>
  <c r="D19" i="3"/>
  <c r="E19" i="3"/>
  <c r="F19" i="3"/>
  <c r="G19" i="3"/>
  <c r="H19" i="3"/>
  <c r="I19" i="3"/>
  <c r="C19" i="3"/>
  <c r="I37" i="3"/>
  <c r="E37" i="3"/>
  <c r="D37" i="3"/>
  <c r="F37" i="3"/>
  <c r="G37" i="3"/>
  <c r="H37" i="3"/>
  <c r="C37" i="3"/>
  <c r="I36" i="3"/>
  <c r="I35" i="3"/>
  <c r="I33" i="3" s="1"/>
  <c r="I34" i="3"/>
  <c r="H33" i="3"/>
  <c r="G33" i="3"/>
  <c r="F33" i="3"/>
  <c r="E33" i="3"/>
  <c r="D33" i="3"/>
  <c r="C33" i="3"/>
  <c r="E32" i="3"/>
  <c r="I32" i="3" s="1"/>
  <c r="I30" i="3"/>
  <c r="I29" i="3"/>
  <c r="D24" i="1"/>
  <c r="E50" i="1"/>
  <c r="E51" i="1" s="1"/>
  <c r="E52" i="1" s="1"/>
  <c r="E44" i="1"/>
  <c r="E37" i="1"/>
  <c r="E24" i="1"/>
  <c r="E26" i="1" s="1"/>
  <c r="E15" i="1"/>
  <c r="E46" i="2"/>
  <c r="E37" i="2"/>
  <c r="E34" i="2"/>
  <c r="E39" i="2" s="1"/>
  <c r="E27" i="2"/>
  <c r="E12" i="2"/>
  <c r="I18" i="3"/>
  <c r="I17" i="3"/>
  <c r="I12" i="3"/>
  <c r="H15" i="3"/>
  <c r="G15" i="3"/>
  <c r="F15" i="3"/>
  <c r="D15" i="3"/>
  <c r="C15" i="3"/>
  <c r="E14" i="3"/>
  <c r="E29" i="2" l="1"/>
  <c r="E41" i="2" s="1"/>
  <c r="E43" i="2" s="1"/>
  <c r="E49" i="2" s="1"/>
  <c r="C43" i="4"/>
  <c r="I14" i="3"/>
  <c r="C38" i="4"/>
  <c r="E15" i="3"/>
  <c r="I16" i="3"/>
  <c r="I15" i="3" s="1"/>
  <c r="C45" i="4" l="1"/>
  <c r="C48" i="4" s="1"/>
  <c r="I11" i="3"/>
  <c r="D34" i="2" l="1"/>
  <c r="D12" i="2"/>
  <c r="D50" i="1"/>
  <c r="D44" i="1" l="1"/>
  <c r="D51" i="1" s="1"/>
  <c r="D15" i="1"/>
  <c r="D37" i="2"/>
  <c r="D39" i="2" s="1"/>
  <c r="D46" i="2"/>
  <c r="D26" i="1"/>
  <c r="D27" i="2"/>
  <c r="D37" i="1"/>
  <c r="D29" i="2" l="1"/>
  <c r="D41" i="2" s="1"/>
  <c r="D43" i="2" s="1"/>
  <c r="D52" i="1"/>
  <c r="D49" i="2" l="1"/>
</calcChain>
</file>

<file path=xl/sharedStrings.xml><?xml version="1.0" encoding="utf-8"?>
<sst xmlns="http://schemas.openxmlformats.org/spreadsheetml/2006/main" count="195" uniqueCount="153">
  <si>
    <t xml:space="preserve">SITUATIA POZITIEI FINANCIARE </t>
  </si>
  <si>
    <t xml:space="preserve">La data </t>
  </si>
  <si>
    <t>31.12.2021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</si>
  <si>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</si>
  <si>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</si>
  <si>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</si>
  <si>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</si>
  <si>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</si>
  <si>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</si>
  <si>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</si>
  <si>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</si>
  <si>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</si>
  <si>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</si>
  <si>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</si>
  <si>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</si>
  <si>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</si>
  <si>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</si>
  <si>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</si>
  <si>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</si>
  <si>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</si>
  <si>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</si>
  <si>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</si>
  <si>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</si>
  <si>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</si>
  <si>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</si>
  <si>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</si>
  <si>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</si>
  <si>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</si>
  <si>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</si>
  <si>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</si>
  <si>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</si>
  <si>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</si>
  <si>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</si>
  <si>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</si>
  <si>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</si>
  <si>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</si>
  <si>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</si>
  <si>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</si>
  <si>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</si>
  <si>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</si>
  <si>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</si>
  <si>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</si>
  <si>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</si>
  <si>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</si>
  <si>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</si>
  <si>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</si>
  <si>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</si>
  <si>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</si>
  <si>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</si>
  <si>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</si>
  <si>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</si>
  <si>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</si>
  <si>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</si>
  <si>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</si>
  <si>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</si>
  <si>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</si>
  <si>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</si>
  <si>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</si>
  <si>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</si>
  <si>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</si>
  <si>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</si>
  <si>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</si>
  <si>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</si>
  <si>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</si>
  <si>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</si>
  <si>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</si>
  <si>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</si>
  <si>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</si>
  <si>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</si>
  <si>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</si>
  <si>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 xml:space="preserve">Ajustari de valoare privind activele circulante </t>
  </si>
  <si>
    <t>REZULTATUL DIN EXPLOATARE</t>
  </si>
  <si>
    <t>Alte elemente ale rezultatului global care nu vor fi clasificate in contul de profit si pierdere in perioadele urmatoare, net de impozite</t>
  </si>
  <si>
    <t>Castiguri / (pierderi) din alte elemente ale rezultatului global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</si>
  <si>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</si>
  <si>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</si>
  <si>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</si>
  <si>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</si>
  <si>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</si>
  <si>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</si>
  <si>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</si>
  <si>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</si>
  <si>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>Pentru perioada incheiata la 31 decembrie 2021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</si>
  <si>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</si>
  <si>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</si>
  <si>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</si>
  <si>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</si>
  <si>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</si>
  <si>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</si>
  <si>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</si>
  <si>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</si>
  <si>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</si>
  <si>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</si>
  <si>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</si>
  <si>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</si>
  <si>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Sold la 1 ianuarie 2021</t>
  </si>
  <si>
    <t>Repartizare rezultat</t>
  </si>
  <si>
    <t xml:space="preserve">Dividende </t>
  </si>
  <si>
    <t>Rezultatul perioadei</t>
  </si>
  <si>
    <t>Alte miscari</t>
  </si>
  <si>
    <t>Sold la 31 decembrie 2021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</si>
  <si>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</si>
  <si>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</si>
  <si>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</si>
  <si>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</si>
  <si>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</si>
  <si>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</si>
  <si>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</si>
  <si>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</si>
  <si>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</si>
  <si>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</si>
  <si>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</si>
  <si>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</si>
  <si>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</si>
  <si>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</si>
  <si>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</si>
  <si>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</si>
  <si>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</si>
  <si>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</si>
  <si>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</si>
  <si>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</si>
  <si>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</si>
  <si>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</si>
  <si>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</si>
  <si>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</si>
  <si>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</si>
  <si>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garantiilor de buna executie si a conturilor pentru plati de dividende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</si>
  <si>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</si>
  <si>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</si>
  <si>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</si>
  <si>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</si>
  <si>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</si>
  <si>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</si>
  <si>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</si>
  <si>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</si>
  <si>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</si>
  <si>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</si>
  <si>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</si>
  <si>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</si>
  <si>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</si>
  <si>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</si>
  <si>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</si>
  <si>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Situatii financiare individuale preliminare neauditate</t>
  </si>
  <si>
    <t>sume in RON</t>
  </si>
  <si>
    <t>Rezultat reportat</t>
  </si>
  <si>
    <t>Alte elemente aferente rezultatului global</t>
  </si>
  <si>
    <t>la data si pentru exercitiul financiar incheiat la 31 decembrie 2022</t>
  </si>
  <si>
    <t>Situatiile financiare, intocmite la data de 31 decembrie 2022, se refera la societatea Rompetrol Well Services SA, sunt preliminare si nu sunt auditate.</t>
  </si>
  <si>
    <t>31.12.2022</t>
  </si>
  <si>
    <t>Pentru perioada incheiata la 31 decembrie 2022</t>
  </si>
  <si>
    <t>Sold la 1 ianuarie 2022</t>
  </si>
  <si>
    <t>Sold la 31 decembrie 2022</t>
  </si>
  <si>
    <t>Transfer in rezultatul reportat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</si>
</sst>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I18" sqref="I18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4" t="s">
        <v>140</v>
      </c>
    </row>
    <row r="3" spans="2:2" x14ac:dyDescent="0.2">
      <c r="B3" t="s">
        <v>141</v>
      </c>
    </row>
    <row r="4" spans="2:2" x14ac:dyDescent="0.2">
      <c r="B4" t="s">
        <v>142</v>
      </c>
    </row>
    <row r="5" spans="2:2" x14ac:dyDescent="0.2">
      <c r="B5" t="s">
        <v>146</v>
      </c>
    </row>
    <row r="7" spans="2:2" x14ac:dyDescent="0.2">
      <c r="B7" s="18" t="s">
        <v>37</v>
      </c>
    </row>
    <row r="8" spans="2:2" x14ac:dyDescent="0.2">
      <c r="B8" s="18" t="s">
        <v>0</v>
      </c>
    </row>
    <row r="9" spans="2:2" x14ac:dyDescent="0.2">
      <c r="B9" s="18" t="s">
        <v>81</v>
      </c>
    </row>
    <row r="10" spans="2:2" x14ac:dyDescent="0.2">
      <c r="B10" s="18" t="s">
        <v>102</v>
      </c>
    </row>
    <row r="12" spans="2:2" x14ac:dyDescent="0.2">
      <c r="B12" t="s">
        <v>147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13" workbookViewId="0">
      <selection activeCell="D47" sqref="D47:E48"/>
    </sheetView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0" t="s">
        <v>140</v>
      </c>
      <c r="C1" s="21"/>
      <c r="D1" s="21"/>
      <c r="E1" s="21"/>
    </row>
    <row r="2" spans="2:5" x14ac:dyDescent="0.2">
      <c r="B2" s="22" t="s">
        <v>37</v>
      </c>
      <c r="C2" s="22"/>
      <c r="D2" s="23"/>
      <c r="E2" s="23"/>
    </row>
    <row r="3" spans="2:5" x14ac:dyDescent="0.2">
      <c r="B3" s="24" t="s">
        <v>143</v>
      </c>
      <c r="C3" s="22"/>
      <c r="D3" s="21"/>
      <c r="E3" s="21"/>
    </row>
    <row r="4" spans="2:5" ht="12.75" thickBot="1" x14ac:dyDescent="0.25">
      <c r="B4" s="22"/>
      <c r="C4" s="22"/>
      <c r="D4" s="21"/>
      <c r="E4" s="21"/>
    </row>
    <row r="5" spans="2:5" x14ac:dyDescent="0.2">
      <c r="B5" s="25"/>
      <c r="C5" s="25"/>
      <c r="D5" s="26" t="s">
        <v>1</v>
      </c>
      <c r="E5" s="26" t="s">
        <v>1</v>
      </c>
    </row>
    <row r="6" spans="2:5" ht="12.75" thickBot="1" x14ac:dyDescent="0.25">
      <c r="B6" s="27"/>
      <c r="C6" s="28"/>
      <c r="D6" s="28" t="s">
        <v>148</v>
      </c>
      <c r="E6" s="28" t="s">
        <v>2</v>
      </c>
    </row>
    <row r="7" spans="2:5" ht="12.75" thickTop="1" x14ac:dyDescent="0.2">
      <c r="B7" s="21"/>
      <c r="C7" s="21"/>
      <c r="D7" s="21"/>
      <c r="E7" s="21"/>
    </row>
    <row r="8" spans="2:5" x14ac:dyDescent="0.2">
      <c r="B8" s="29" t="s">
        <v>38</v>
      </c>
      <c r="C8" s="30"/>
      <c r="D8" s="31">
        <v>52768046</v>
      </c>
      <c r="E8" s="31">
        <v>44597156</v>
      </c>
    </row>
    <row r="9" spans="2:5" x14ac:dyDescent="0.2">
      <c r="B9" s="32" t="s">
        <v>39</v>
      </c>
      <c r="C9" s="30"/>
      <c r="D9" s="31">
        <v>52295150</v>
      </c>
      <c r="E9" s="31">
        <v>44185085</v>
      </c>
    </row>
    <row r="10" spans="2:5" x14ac:dyDescent="0.2">
      <c r="B10" s="32" t="s">
        <v>40</v>
      </c>
      <c r="C10" s="30"/>
      <c r="D10" s="31">
        <v>472896</v>
      </c>
      <c r="E10" s="31">
        <v>412071</v>
      </c>
    </row>
    <row r="11" spans="2:5" ht="12.75" thickBot="1" x14ac:dyDescent="0.25">
      <c r="B11" s="33" t="s">
        <v>41</v>
      </c>
      <c r="C11" s="30"/>
      <c r="D11" s="31">
        <v>460851</v>
      </c>
      <c r="E11" s="31">
        <v>1363979</v>
      </c>
    </row>
    <row r="12" spans="2:5" ht="12.75" thickBot="1" x14ac:dyDescent="0.25">
      <c r="B12" s="29" t="s">
        <v>42</v>
      </c>
      <c r="C12" s="29"/>
      <c r="D12" s="34">
        <f>SUM(D8,D11)</f>
        <v>53228897</v>
      </c>
      <c r="E12" s="34">
        <f>SUM(E8,E11)</f>
        <v>45961135</v>
      </c>
    </row>
    <row r="13" spans="2:5" x14ac:dyDescent="0.2">
      <c r="B13" s="35"/>
      <c r="C13" s="35"/>
      <c r="D13" s="36"/>
      <c r="E13" s="36"/>
    </row>
    <row r="14" spans="2:5" x14ac:dyDescent="0.2">
      <c r="B14" s="33" t="s">
        <v>43</v>
      </c>
      <c r="C14" s="33"/>
      <c r="D14" s="31">
        <v>-15250181</v>
      </c>
      <c r="E14" s="31">
        <v>-11406887</v>
      </c>
    </row>
    <row r="15" spans="2:5" x14ac:dyDescent="0.2">
      <c r="B15" s="33" t="s">
        <v>44</v>
      </c>
      <c r="C15" s="33"/>
      <c r="D15" s="31">
        <v>-586223</v>
      </c>
      <c r="E15" s="31">
        <v>-422678</v>
      </c>
    </row>
    <row r="16" spans="2:5" x14ac:dyDescent="0.2">
      <c r="B16" s="33" t="s">
        <v>45</v>
      </c>
      <c r="C16" s="33"/>
      <c r="D16" s="31">
        <v>-21974</v>
      </c>
      <c r="E16" s="31">
        <v>-48065</v>
      </c>
    </row>
    <row r="17" spans="2:5" x14ac:dyDescent="0.2">
      <c r="B17" s="33" t="s">
        <v>69</v>
      </c>
      <c r="C17" s="30"/>
      <c r="D17" s="31">
        <v>-19427316</v>
      </c>
      <c r="E17" s="31">
        <v>-16573739</v>
      </c>
    </row>
    <row r="18" spans="2:5" x14ac:dyDescent="0.2">
      <c r="B18" s="33" t="s">
        <v>46</v>
      </c>
      <c r="C18" s="33"/>
      <c r="D18" s="31">
        <v>-18527453</v>
      </c>
      <c r="E18" s="31">
        <v>-15556835</v>
      </c>
    </row>
    <row r="19" spans="2:5" x14ac:dyDescent="0.2">
      <c r="B19" s="33" t="s">
        <v>47</v>
      </c>
      <c r="C19" s="33"/>
      <c r="D19" s="31">
        <v>-537587</v>
      </c>
      <c r="E19" s="31">
        <v>-503961</v>
      </c>
    </row>
    <row r="20" spans="2:5" x14ac:dyDescent="0.2">
      <c r="B20" s="33" t="s">
        <v>48</v>
      </c>
      <c r="C20" s="30"/>
      <c r="D20" s="31">
        <v>-4895557</v>
      </c>
      <c r="E20" s="31">
        <v>-4505501</v>
      </c>
    </row>
    <row r="21" spans="2:5" x14ac:dyDescent="0.2">
      <c r="B21" s="33" t="s">
        <v>49</v>
      </c>
      <c r="C21" s="33"/>
      <c r="D21" s="31">
        <v>-4895557</v>
      </c>
      <c r="E21" s="31">
        <v>-3996830</v>
      </c>
    </row>
    <row r="22" spans="2:5" x14ac:dyDescent="0.2">
      <c r="B22" s="33" t="s">
        <v>50</v>
      </c>
      <c r="C22" s="33"/>
      <c r="D22" s="31">
        <v>0</v>
      </c>
      <c r="E22" s="31">
        <v>-508671</v>
      </c>
    </row>
    <row r="23" spans="2:5" x14ac:dyDescent="0.2">
      <c r="B23" s="33" t="s">
        <v>70</v>
      </c>
      <c r="C23" s="33"/>
      <c r="D23" s="31">
        <v>717751</v>
      </c>
      <c r="E23" s="31">
        <v>-36490</v>
      </c>
    </row>
    <row r="24" spans="2:5" x14ac:dyDescent="0.2">
      <c r="B24" s="33" t="s">
        <v>51</v>
      </c>
      <c r="C24" s="30"/>
      <c r="D24" s="31">
        <v>-13482471</v>
      </c>
      <c r="E24" s="31">
        <v>-12118731</v>
      </c>
    </row>
    <row r="25" spans="2:5" x14ac:dyDescent="0.2">
      <c r="B25" s="33" t="s">
        <v>52</v>
      </c>
      <c r="C25" s="33"/>
      <c r="D25" s="31">
        <v>-697127</v>
      </c>
      <c r="E25" s="31">
        <v>-702696</v>
      </c>
    </row>
    <row r="26" spans="2:5" ht="12.75" thickBot="1" x14ac:dyDescent="0.25">
      <c r="B26" s="33" t="s">
        <v>53</v>
      </c>
      <c r="C26" s="30"/>
      <c r="D26" s="31">
        <v>-182878</v>
      </c>
      <c r="E26" s="31">
        <v>-412850</v>
      </c>
    </row>
    <row r="27" spans="2:5" ht="12.75" thickBot="1" x14ac:dyDescent="0.25">
      <c r="B27" s="29" t="s">
        <v>54</v>
      </c>
      <c r="C27" s="29"/>
      <c r="D27" s="34">
        <f>SUM(D14:D17,D20,D23:D26)</f>
        <v>-53825976</v>
      </c>
      <c r="E27" s="34">
        <f>SUM(E14:E17,E20,E23:E26)</f>
        <v>-46227637</v>
      </c>
    </row>
    <row r="28" spans="2:5" ht="12.75" thickBot="1" x14ac:dyDescent="0.25">
      <c r="B28" s="35"/>
      <c r="C28" s="35"/>
      <c r="D28" s="36"/>
      <c r="E28" s="36"/>
    </row>
    <row r="29" spans="2:5" ht="12.75" thickBot="1" x14ac:dyDescent="0.25">
      <c r="B29" s="29" t="s">
        <v>71</v>
      </c>
      <c r="C29" s="29"/>
      <c r="D29" s="34">
        <f>SUM(D12,D27)</f>
        <v>-597079</v>
      </c>
      <c r="E29" s="34">
        <f>SUM(E12,E27)</f>
        <v>-266502</v>
      </c>
    </row>
    <row r="30" spans="2:5" x14ac:dyDescent="0.2">
      <c r="B30" s="35"/>
      <c r="C30" s="35"/>
      <c r="D30" s="36"/>
      <c r="E30" s="36"/>
    </row>
    <row r="31" spans="2:5" x14ac:dyDescent="0.2">
      <c r="B31" s="33" t="s">
        <v>55</v>
      </c>
      <c r="C31" s="33"/>
      <c r="D31" s="31">
        <v>3849094</v>
      </c>
      <c r="E31" s="31">
        <v>2445163</v>
      </c>
    </row>
    <row r="32" spans="2:5" x14ac:dyDescent="0.2">
      <c r="B32" s="37" t="s">
        <v>56</v>
      </c>
      <c r="C32" s="37"/>
      <c r="D32" s="31">
        <v>3843126</v>
      </c>
      <c r="E32" s="31">
        <v>2440580</v>
      </c>
    </row>
    <row r="33" spans="2:5" ht="12.75" thickBot="1" x14ac:dyDescent="0.25">
      <c r="B33" s="33" t="s">
        <v>57</v>
      </c>
      <c r="C33" s="33"/>
      <c r="D33" s="31">
        <v>801290</v>
      </c>
      <c r="E33" s="31">
        <v>294308</v>
      </c>
    </row>
    <row r="34" spans="2:5" ht="12.75" thickBot="1" x14ac:dyDescent="0.25">
      <c r="B34" s="29" t="s">
        <v>58</v>
      </c>
      <c r="C34" s="38"/>
      <c r="D34" s="34">
        <f>SUM(D31,D33)</f>
        <v>4650384</v>
      </c>
      <c r="E34" s="34">
        <f>SUM(E31,E33)</f>
        <v>2739471</v>
      </c>
    </row>
    <row r="35" spans="2:5" x14ac:dyDescent="0.2">
      <c r="B35" s="33"/>
      <c r="C35" s="35"/>
      <c r="D35" s="36"/>
      <c r="E35" s="36"/>
    </row>
    <row r="36" spans="2:5" ht="12.75" thickBot="1" x14ac:dyDescent="0.25">
      <c r="B36" s="39" t="s">
        <v>59</v>
      </c>
      <c r="C36" s="33"/>
      <c r="D36" s="31">
        <v>-1175979</v>
      </c>
      <c r="E36" s="31">
        <v>-698781</v>
      </c>
    </row>
    <row r="37" spans="2:5" ht="12.75" thickBot="1" x14ac:dyDescent="0.25">
      <c r="B37" s="40" t="s">
        <v>60</v>
      </c>
      <c r="C37" s="38"/>
      <c r="D37" s="34">
        <f>SUM(D36:D36)</f>
        <v>-1175979</v>
      </c>
      <c r="E37" s="34">
        <f>SUM(E36:E36)</f>
        <v>-698781</v>
      </c>
    </row>
    <row r="38" spans="2:5" ht="12.75" thickBot="1" x14ac:dyDescent="0.25">
      <c r="B38" s="41"/>
      <c r="C38" s="41"/>
      <c r="D38" s="36"/>
      <c r="E38" s="36"/>
    </row>
    <row r="39" spans="2:5" ht="12.75" thickBot="1" x14ac:dyDescent="0.25">
      <c r="B39" s="40" t="s">
        <v>61</v>
      </c>
      <c r="C39" s="29"/>
      <c r="D39" s="34">
        <f>SUM(D34,D37)</f>
        <v>3474405</v>
      </c>
      <c r="E39" s="34">
        <f>SUM(E34,E37)</f>
        <v>2040690</v>
      </c>
    </row>
    <row r="40" spans="2:5" ht="12.75" thickBot="1" x14ac:dyDescent="0.25">
      <c r="B40" s="39"/>
      <c r="C40" s="29"/>
      <c r="D40" s="42"/>
      <c r="E40" s="42"/>
    </row>
    <row r="41" spans="2:5" ht="12.75" thickBot="1" x14ac:dyDescent="0.25">
      <c r="B41" s="40" t="s">
        <v>62</v>
      </c>
      <c r="C41" s="29"/>
      <c r="D41" s="34">
        <f>SUM(D29,D39)</f>
        <v>2877326</v>
      </c>
      <c r="E41" s="34">
        <f>SUM(E29,E39)</f>
        <v>1774188</v>
      </c>
    </row>
    <row r="42" spans="2:5" ht="12.75" thickBot="1" x14ac:dyDescent="0.25">
      <c r="B42" s="39" t="s">
        <v>63</v>
      </c>
      <c r="C42" s="30"/>
      <c r="D42" s="31">
        <v>-265025</v>
      </c>
      <c r="E42" s="31">
        <v>-144554</v>
      </c>
    </row>
    <row r="43" spans="2:5" ht="12.75" thickBot="1" x14ac:dyDescent="0.25">
      <c r="B43" s="40" t="s">
        <v>64</v>
      </c>
      <c r="C43" s="29"/>
      <c r="D43" s="43">
        <f>SUM(D41,D42)</f>
        <v>2612301</v>
      </c>
      <c r="E43" s="43">
        <f>SUM(E41,E42)</f>
        <v>1629634</v>
      </c>
    </row>
    <row r="44" spans="2:5" ht="12.75" thickTop="1" x14ac:dyDescent="0.2">
      <c r="B44" s="44" t="s">
        <v>65</v>
      </c>
      <c r="C44" s="45"/>
      <c r="D44" s="46">
        <v>9.3903179435416463E-3</v>
      </c>
      <c r="E44" s="46">
        <v>5.8579737870649252E-3</v>
      </c>
    </row>
    <row r="45" spans="2:5" ht="12.75" thickBot="1" x14ac:dyDescent="0.25">
      <c r="B45" s="21"/>
      <c r="C45" s="21"/>
      <c r="D45" s="21"/>
      <c r="E45" s="21"/>
    </row>
    <row r="46" spans="2:5" ht="24.75" thickBot="1" x14ac:dyDescent="0.25">
      <c r="B46" s="29" t="s">
        <v>72</v>
      </c>
      <c r="C46" s="29"/>
      <c r="D46" s="34">
        <f>SUM(D47:D48)</f>
        <v>-589677.8616115225</v>
      </c>
      <c r="E46" s="34">
        <f>SUM(E47:E48)</f>
        <v>2890901.1986266444</v>
      </c>
    </row>
    <row r="47" spans="2:5" x14ac:dyDescent="0.2">
      <c r="B47" s="33" t="s">
        <v>66</v>
      </c>
      <c r="C47" s="33"/>
      <c r="D47" s="31">
        <v>-590098.96</v>
      </c>
      <c r="E47" s="31">
        <v>1257342.1211999999</v>
      </c>
    </row>
    <row r="48" spans="2:5" ht="24.75" thickBot="1" x14ac:dyDescent="0.25">
      <c r="B48" s="33" t="s">
        <v>67</v>
      </c>
      <c r="C48" s="33"/>
      <c r="D48" s="31">
        <v>421.09838847748938</v>
      </c>
      <c r="E48" s="31">
        <v>1633559.0774266445</v>
      </c>
    </row>
    <row r="49" spans="2:5" ht="12.75" thickBot="1" x14ac:dyDescent="0.25">
      <c r="B49" s="29" t="s">
        <v>68</v>
      </c>
      <c r="C49" s="29"/>
      <c r="D49" s="43">
        <f>SUM(D43,D46)</f>
        <v>2022623.1383884775</v>
      </c>
      <c r="E49" s="43">
        <f>SUM(E43,E46)</f>
        <v>4520535.1986266449</v>
      </c>
    </row>
    <row r="50" spans="2:5" ht="12.75" thickTop="1" x14ac:dyDescent="0.2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16" workbookViewId="0">
      <selection activeCell="D47" sqref="D47:E49"/>
    </sheetView>
  </sheetViews>
  <sheetFormatPr defaultRowHeight="12" x14ac:dyDescent="0.2"/>
  <cols>
    <col min="2" max="2" width="47.1640625" bestFit="1" customWidth="1"/>
    <col min="4" max="4" width="19.1640625" customWidth="1"/>
    <col min="5" max="5" width="19.5" customWidth="1"/>
  </cols>
  <sheetData>
    <row r="1" spans="2:5" x14ac:dyDescent="0.2">
      <c r="B1" s="20" t="s">
        <v>140</v>
      </c>
      <c r="C1" s="21"/>
      <c r="D1" s="21"/>
      <c r="E1" s="21"/>
    </row>
    <row r="2" spans="2:5" x14ac:dyDescent="0.2">
      <c r="B2" s="22" t="s">
        <v>0</v>
      </c>
      <c r="C2" s="21"/>
      <c r="D2" s="48"/>
      <c r="E2" s="48"/>
    </row>
    <row r="3" spans="2:5" x14ac:dyDescent="0.2">
      <c r="B3" s="49" t="s">
        <v>143</v>
      </c>
      <c r="C3" s="21"/>
      <c r="D3" s="21"/>
      <c r="E3" s="21"/>
    </row>
    <row r="4" spans="2:5" ht="12.75" thickBot="1" x14ac:dyDescent="0.25">
      <c r="B4" s="22"/>
      <c r="C4" s="21"/>
      <c r="D4" s="21"/>
      <c r="E4" s="21"/>
    </row>
    <row r="5" spans="2:5" x14ac:dyDescent="0.2">
      <c r="B5" s="25"/>
      <c r="C5" s="50"/>
      <c r="D5" s="51" t="s">
        <v>1</v>
      </c>
      <c r="E5" s="26" t="s">
        <v>1</v>
      </c>
    </row>
    <row r="6" spans="2:5" ht="12.75" thickBot="1" x14ac:dyDescent="0.25">
      <c r="B6" s="52"/>
      <c r="C6" s="53"/>
      <c r="D6" s="54" t="s">
        <v>148</v>
      </c>
      <c r="E6" s="54" t="s">
        <v>2</v>
      </c>
    </row>
    <row r="7" spans="2:5" x14ac:dyDescent="0.2">
      <c r="B7" s="29" t="s">
        <v>3</v>
      </c>
      <c r="C7" s="33"/>
      <c r="D7" s="21"/>
      <c r="E7" s="21"/>
    </row>
    <row r="8" spans="2:5" x14ac:dyDescent="0.2">
      <c r="B8" s="29" t="s">
        <v>4</v>
      </c>
      <c r="C8" s="33"/>
      <c r="D8" s="21"/>
      <c r="E8" s="21"/>
    </row>
    <row r="9" spans="2:5" x14ac:dyDescent="0.2">
      <c r="B9" s="33" t="s">
        <v>5</v>
      </c>
      <c r="C9" s="30"/>
      <c r="D9" s="55">
        <v>24696706</v>
      </c>
      <c r="E9" s="55">
        <v>25053007</v>
      </c>
    </row>
    <row r="10" spans="2:5" x14ac:dyDescent="0.2">
      <c r="B10" s="39" t="s">
        <v>6</v>
      </c>
      <c r="C10" s="30"/>
      <c r="D10" s="55">
        <v>13313521</v>
      </c>
      <c r="E10" s="55">
        <v>1803236</v>
      </c>
    </row>
    <row r="11" spans="2:5" x14ac:dyDescent="0.2">
      <c r="B11" s="33" t="s">
        <v>7</v>
      </c>
      <c r="C11" s="30"/>
      <c r="D11" s="55">
        <v>432799</v>
      </c>
      <c r="E11" s="55">
        <v>451402</v>
      </c>
    </row>
    <row r="12" spans="2:5" x14ac:dyDescent="0.2">
      <c r="B12" s="33" t="s">
        <v>8</v>
      </c>
      <c r="C12" s="30"/>
      <c r="D12" s="55">
        <v>60619</v>
      </c>
      <c r="E12" s="55">
        <v>118254</v>
      </c>
    </row>
    <row r="13" spans="2:5" x14ac:dyDescent="0.2">
      <c r="B13" s="33" t="s">
        <v>9</v>
      </c>
      <c r="C13" s="30"/>
      <c r="D13" s="55">
        <v>10204052</v>
      </c>
      <c r="E13" s="55">
        <v>10203550</v>
      </c>
    </row>
    <row r="14" spans="2:5" ht="12.75" thickBot="1" x14ac:dyDescent="0.25">
      <c r="B14" s="33" t="s">
        <v>10</v>
      </c>
      <c r="C14" s="30"/>
      <c r="D14" s="55">
        <v>2539595</v>
      </c>
      <c r="E14" s="55">
        <v>1625584</v>
      </c>
    </row>
    <row r="15" spans="2:5" ht="12.75" thickBot="1" x14ac:dyDescent="0.25">
      <c r="B15" s="29" t="s">
        <v>74</v>
      </c>
      <c r="C15" s="38"/>
      <c r="D15" s="56">
        <f>SUM(D9:D14)</f>
        <v>51247292</v>
      </c>
      <c r="E15" s="56">
        <f>SUM(E9:E14)</f>
        <v>39255033</v>
      </c>
    </row>
    <row r="16" spans="2:5" x14ac:dyDescent="0.2">
      <c r="B16" s="35"/>
      <c r="C16" s="30"/>
      <c r="D16" s="57"/>
      <c r="E16" s="57"/>
    </row>
    <row r="17" spans="2:5" x14ac:dyDescent="0.2">
      <c r="B17" s="29" t="s">
        <v>11</v>
      </c>
      <c r="C17" s="30"/>
      <c r="D17" s="57"/>
      <c r="E17" s="57"/>
    </row>
    <row r="18" spans="2:5" x14ac:dyDescent="0.2">
      <c r="B18" s="33" t="s">
        <v>12</v>
      </c>
      <c r="C18" s="30"/>
      <c r="D18" s="55">
        <v>5951473</v>
      </c>
      <c r="E18" s="55">
        <v>4876107</v>
      </c>
    </row>
    <row r="19" spans="2:5" x14ac:dyDescent="0.2">
      <c r="B19" s="33" t="s">
        <v>13</v>
      </c>
      <c r="C19" s="30"/>
      <c r="D19" s="55">
        <v>16943438</v>
      </c>
      <c r="E19" s="55">
        <v>47694690</v>
      </c>
    </row>
    <row r="20" spans="2:5" ht="24" x14ac:dyDescent="0.2">
      <c r="B20" s="39" t="s">
        <v>14</v>
      </c>
      <c r="C20" s="30"/>
      <c r="D20" s="55">
        <v>46117041</v>
      </c>
      <c r="E20" s="55">
        <v>55022238</v>
      </c>
    </row>
    <row r="21" spans="2:5" x14ac:dyDescent="0.2">
      <c r="B21" s="33" t="s">
        <v>75</v>
      </c>
      <c r="C21" s="30"/>
      <c r="D21" s="55">
        <v>1099439</v>
      </c>
      <c r="E21" s="55">
        <v>566987</v>
      </c>
    </row>
    <row r="22" spans="2:5" x14ac:dyDescent="0.2">
      <c r="B22" s="33" t="s">
        <v>15</v>
      </c>
      <c r="C22" s="30"/>
      <c r="D22" s="55">
        <v>1404000</v>
      </c>
      <c r="E22" s="55">
        <v>5797291</v>
      </c>
    </row>
    <row r="23" spans="2:5" ht="12.75" thickBot="1" x14ac:dyDescent="0.25">
      <c r="B23" s="33" t="s">
        <v>16</v>
      </c>
      <c r="C23" s="30"/>
      <c r="D23" s="55">
        <v>491717</v>
      </c>
      <c r="E23" s="55">
        <v>227231</v>
      </c>
    </row>
    <row r="24" spans="2:5" ht="12.75" thickBot="1" x14ac:dyDescent="0.25">
      <c r="B24" s="29" t="s">
        <v>17</v>
      </c>
      <c r="C24" s="38"/>
      <c r="D24" s="56">
        <f>SUM(D18:D23)</f>
        <v>72007108</v>
      </c>
      <c r="E24" s="56">
        <f>SUM(E18:E23)</f>
        <v>114184544</v>
      </c>
    </row>
    <row r="25" spans="2:5" ht="12.75" thickBot="1" x14ac:dyDescent="0.25">
      <c r="B25" s="35"/>
      <c r="C25" s="30"/>
      <c r="D25" s="57"/>
      <c r="E25" s="57"/>
    </row>
    <row r="26" spans="2:5" ht="12.75" thickBot="1" x14ac:dyDescent="0.25">
      <c r="B26" s="29" t="s">
        <v>18</v>
      </c>
      <c r="C26" s="38"/>
      <c r="D26" s="58">
        <f>SUM(D24,D15)</f>
        <v>123254400</v>
      </c>
      <c r="E26" s="58">
        <f>SUM(E24,E15)</f>
        <v>153439577</v>
      </c>
    </row>
    <row r="27" spans="2:5" ht="12.75" thickTop="1" x14ac:dyDescent="0.2">
      <c r="B27" s="29" t="s">
        <v>76</v>
      </c>
      <c r="C27" s="30"/>
      <c r="D27" s="57"/>
      <c r="E27" s="57"/>
    </row>
    <row r="28" spans="2:5" x14ac:dyDescent="0.2">
      <c r="B28" s="29" t="s">
        <v>19</v>
      </c>
      <c r="C28" s="30"/>
      <c r="D28" s="57"/>
      <c r="E28" s="57"/>
    </row>
    <row r="29" spans="2:5" x14ac:dyDescent="0.2">
      <c r="B29" s="33" t="s">
        <v>77</v>
      </c>
      <c r="C29" s="30"/>
      <c r="D29" s="55">
        <v>28557446</v>
      </c>
      <c r="E29" s="55">
        <v>28557446</v>
      </c>
    </row>
    <row r="30" spans="2:5" x14ac:dyDescent="0.2">
      <c r="B30" s="47" t="s">
        <v>78</v>
      </c>
      <c r="C30" s="30"/>
      <c r="D30" s="55">
        <v>27819090</v>
      </c>
      <c r="E30" s="55">
        <v>27819090</v>
      </c>
    </row>
    <row r="31" spans="2:5" x14ac:dyDescent="0.2">
      <c r="B31" s="47" t="s">
        <v>79</v>
      </c>
      <c r="C31" s="30"/>
      <c r="D31" s="55">
        <v>738356</v>
      </c>
      <c r="E31" s="55">
        <v>738356</v>
      </c>
    </row>
    <row r="32" spans="2:5" x14ac:dyDescent="0.2">
      <c r="B32" s="39" t="s">
        <v>20</v>
      </c>
      <c r="C32" s="30"/>
      <c r="D32" s="55">
        <v>5563818</v>
      </c>
      <c r="E32" s="55">
        <v>5563818</v>
      </c>
    </row>
    <row r="33" spans="2:5" x14ac:dyDescent="0.2">
      <c r="B33" s="39" t="s">
        <v>21</v>
      </c>
      <c r="C33" s="30"/>
      <c r="D33" s="55">
        <v>25669379.138388477</v>
      </c>
      <c r="E33" s="55">
        <v>54724493.507651463</v>
      </c>
    </row>
    <row r="34" spans="2:5" x14ac:dyDescent="0.2">
      <c r="B34" s="39" t="s">
        <v>22</v>
      </c>
      <c r="C34" s="30"/>
      <c r="D34" s="55">
        <v>12854943.861611523</v>
      </c>
      <c r="E34" s="55">
        <v>28832880.492348537</v>
      </c>
    </row>
    <row r="35" spans="2:5" x14ac:dyDescent="0.2">
      <c r="B35" s="39" t="s">
        <v>23</v>
      </c>
      <c r="C35" s="30"/>
      <c r="D35" s="55">
        <v>18041378</v>
      </c>
      <c r="E35" s="55">
        <v>18041377</v>
      </c>
    </row>
    <row r="36" spans="2:5" ht="12.75" thickBot="1" x14ac:dyDescent="0.25">
      <c r="B36" s="39" t="s">
        <v>24</v>
      </c>
      <c r="C36" s="30"/>
      <c r="D36" s="55">
        <v>2612301.443877344</v>
      </c>
      <c r="E36" s="55">
        <v>1629635.4647990309</v>
      </c>
    </row>
    <row r="37" spans="2:5" ht="12.75" thickBot="1" x14ac:dyDescent="0.25">
      <c r="B37" s="40" t="s">
        <v>25</v>
      </c>
      <c r="C37" s="38"/>
      <c r="D37" s="56">
        <f>SUM(D29,D32:D36)</f>
        <v>93299266.443877339</v>
      </c>
      <c r="E37" s="56">
        <f>SUM(E29,E32:E36)</f>
        <v>137349650.46479902</v>
      </c>
    </row>
    <row r="38" spans="2:5" x14ac:dyDescent="0.2">
      <c r="B38" s="35"/>
      <c r="C38" s="30"/>
      <c r="D38" s="57"/>
      <c r="E38" s="57"/>
    </row>
    <row r="39" spans="2:5" x14ac:dyDescent="0.2">
      <c r="B39" s="40" t="s">
        <v>26</v>
      </c>
      <c r="C39" s="30"/>
      <c r="D39" s="57"/>
      <c r="E39" s="57"/>
    </row>
    <row r="40" spans="2:5" x14ac:dyDescent="0.2">
      <c r="B40" s="39" t="s">
        <v>80</v>
      </c>
      <c r="C40" s="30"/>
      <c r="D40" s="55">
        <v>1032717</v>
      </c>
      <c r="E40" s="55">
        <v>2433789</v>
      </c>
    </row>
    <row r="41" spans="2:5" x14ac:dyDescent="0.2">
      <c r="B41" s="39" t="s">
        <v>27</v>
      </c>
      <c r="C41" s="30"/>
      <c r="D41" s="55">
        <v>1088141</v>
      </c>
      <c r="E41" s="55">
        <v>832284</v>
      </c>
    </row>
    <row r="42" spans="2:5" x14ac:dyDescent="0.2">
      <c r="B42" s="39" t="s">
        <v>28</v>
      </c>
      <c r="C42" s="30"/>
      <c r="D42" s="55">
        <v>8645653</v>
      </c>
      <c r="E42" s="55">
        <v>209813</v>
      </c>
    </row>
    <row r="43" spans="2:5" ht="12.75" thickBot="1" x14ac:dyDescent="0.25">
      <c r="B43" s="39" t="s">
        <v>29</v>
      </c>
      <c r="C43" s="30"/>
      <c r="D43" s="55">
        <v>93449</v>
      </c>
      <c r="E43" s="55">
        <v>82997</v>
      </c>
    </row>
    <row r="44" spans="2:5" ht="12.75" thickBot="1" x14ac:dyDescent="0.25">
      <c r="B44" s="40" t="s">
        <v>30</v>
      </c>
      <c r="C44" s="38"/>
      <c r="D44" s="56">
        <f>SUM(D40:D43)</f>
        <v>10859960</v>
      </c>
      <c r="E44" s="56">
        <f>SUM(E40:E43)</f>
        <v>3558883</v>
      </c>
    </row>
    <row r="45" spans="2:5" x14ac:dyDescent="0.2">
      <c r="B45" s="35"/>
      <c r="C45" s="30"/>
      <c r="D45" s="57"/>
      <c r="E45" s="57"/>
    </row>
    <row r="46" spans="2:5" x14ac:dyDescent="0.2">
      <c r="B46" s="40" t="s">
        <v>31</v>
      </c>
      <c r="C46" s="30"/>
      <c r="D46" s="57"/>
      <c r="E46" s="57"/>
    </row>
    <row r="47" spans="2:5" x14ac:dyDescent="0.2">
      <c r="B47" s="39" t="s">
        <v>32</v>
      </c>
      <c r="C47" s="59"/>
      <c r="D47" s="55">
        <v>16118480</v>
      </c>
      <c r="E47" s="55">
        <v>11853922</v>
      </c>
    </row>
    <row r="48" spans="2:5" x14ac:dyDescent="0.2">
      <c r="B48" s="33" t="s">
        <v>33</v>
      </c>
      <c r="C48" s="30"/>
      <c r="D48" s="55">
        <v>354898</v>
      </c>
      <c r="E48" s="55">
        <v>382261</v>
      </c>
    </row>
    <row r="49" spans="2:5" ht="12.75" thickBot="1" x14ac:dyDescent="0.25">
      <c r="B49" s="39" t="s">
        <v>28</v>
      </c>
      <c r="C49" s="30"/>
      <c r="D49" s="55">
        <v>2621796</v>
      </c>
      <c r="E49" s="55">
        <v>294861</v>
      </c>
    </row>
    <row r="50" spans="2:5" ht="12.75" thickBot="1" x14ac:dyDescent="0.25">
      <c r="B50" s="40" t="s">
        <v>34</v>
      </c>
      <c r="C50" s="38"/>
      <c r="D50" s="56">
        <f>SUM(D47:D49)</f>
        <v>19095174</v>
      </c>
      <c r="E50" s="56">
        <f>SUM(E47:E49)</f>
        <v>12531044</v>
      </c>
    </row>
    <row r="51" spans="2:5" ht="12.75" thickBot="1" x14ac:dyDescent="0.25">
      <c r="B51" s="40" t="s">
        <v>35</v>
      </c>
      <c r="C51" s="30"/>
      <c r="D51" s="60">
        <f>SUM(D50,D44)</f>
        <v>29955134</v>
      </c>
      <c r="E51" s="60">
        <f>SUM(E50,E44)</f>
        <v>16089927</v>
      </c>
    </row>
    <row r="52" spans="2:5" ht="12.75" thickBot="1" x14ac:dyDescent="0.25">
      <c r="B52" s="40" t="s">
        <v>36</v>
      </c>
      <c r="C52" s="38"/>
      <c r="D52" s="58">
        <f>SUM(D51,D37)</f>
        <v>123254400.44387734</v>
      </c>
      <c r="E52" s="58">
        <f>SUM(E51,E37)</f>
        <v>153439577.46479902</v>
      </c>
    </row>
    <row r="53" spans="2:5" ht="12.75" thickTop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workbookViewId="0">
      <selection activeCell="C16" sqref="C16:I19"/>
    </sheetView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0" t="s">
        <v>140</v>
      </c>
    </row>
    <row r="3" spans="2:9" x14ac:dyDescent="0.2">
      <c r="B3" s="3" t="s">
        <v>81</v>
      </c>
    </row>
    <row r="4" spans="2:9" x14ac:dyDescent="0.2">
      <c r="B4" s="61" t="s">
        <v>143</v>
      </c>
    </row>
    <row r="5" spans="2:9" x14ac:dyDescent="0.2">
      <c r="C5" s="2"/>
      <c r="D5" s="2"/>
      <c r="E5" s="2"/>
      <c r="F5" s="5"/>
      <c r="G5" s="2"/>
      <c r="H5" s="2"/>
      <c r="I5" s="2"/>
    </row>
    <row r="6" spans="2:9" x14ac:dyDescent="0.2">
      <c r="C6" s="2"/>
      <c r="D6" s="2"/>
      <c r="E6" s="2"/>
      <c r="F6" s="5"/>
      <c r="G6" s="6"/>
      <c r="H6" s="2"/>
      <c r="I6" s="2"/>
    </row>
    <row r="7" spans="2:9" ht="12.75" thickBot="1" x14ac:dyDescent="0.25">
      <c r="B7" s="3" t="s">
        <v>149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77" t="s">
        <v>83</v>
      </c>
      <c r="D8" s="77" t="s">
        <v>84</v>
      </c>
      <c r="E8" s="77" t="s">
        <v>85</v>
      </c>
      <c r="F8" s="77" t="s">
        <v>86</v>
      </c>
      <c r="G8" s="77" t="s">
        <v>144</v>
      </c>
      <c r="H8" s="77" t="s">
        <v>86</v>
      </c>
      <c r="I8" s="77" t="s">
        <v>87</v>
      </c>
    </row>
    <row r="9" spans="2:9" ht="12.75" thickBot="1" x14ac:dyDescent="0.25">
      <c r="B9" s="2"/>
      <c r="C9" s="78" t="s">
        <v>88</v>
      </c>
      <c r="D9" s="78" t="s">
        <v>89</v>
      </c>
      <c r="E9" s="78" t="s">
        <v>90</v>
      </c>
      <c r="F9" s="78" t="s">
        <v>91</v>
      </c>
      <c r="G9" s="78" t="s">
        <v>94</v>
      </c>
      <c r="H9" s="78" t="s">
        <v>92</v>
      </c>
      <c r="I9" s="78" t="s">
        <v>93</v>
      </c>
    </row>
    <row r="10" spans="2:9" x14ac:dyDescent="0.2">
      <c r="B10" s="7" t="s">
        <v>150</v>
      </c>
      <c r="C10" s="8">
        <v>28557446</v>
      </c>
      <c r="D10" s="8">
        <v>5563818</v>
      </c>
      <c r="E10" s="8">
        <v>56194311</v>
      </c>
      <c r="F10" s="8">
        <v>28832880.869999997</v>
      </c>
      <c r="G10" s="8">
        <v>18041378</v>
      </c>
      <c r="H10" s="8">
        <v>1629634</v>
      </c>
      <c r="I10" s="8">
        <v>138819467.87</v>
      </c>
    </row>
    <row r="11" spans="2:9" x14ac:dyDescent="0.2">
      <c r="B11" s="9" t="s">
        <v>96</v>
      </c>
      <c r="C11" s="12"/>
      <c r="D11" s="12"/>
      <c r="E11" s="12"/>
      <c r="F11" s="12">
        <v>1629634</v>
      </c>
      <c r="G11" s="13"/>
      <c r="H11" s="13">
        <v>-1629634</v>
      </c>
      <c r="I11" s="11">
        <f>SUM(C11:H11)</f>
        <v>0</v>
      </c>
    </row>
    <row r="12" spans="2:9" x14ac:dyDescent="0.2">
      <c r="B12" s="9" t="s">
        <v>97</v>
      </c>
      <c r="C12" s="10"/>
      <c r="D12" s="10"/>
      <c r="E12" s="10"/>
      <c r="F12" s="14">
        <v>-47542824.68</v>
      </c>
      <c r="G12" s="11"/>
      <c r="H12" s="11"/>
      <c r="I12" s="11">
        <f>SUM(C12:H12)</f>
        <v>-47542824.68</v>
      </c>
    </row>
    <row r="13" spans="2:9" x14ac:dyDescent="0.2">
      <c r="B13" s="9" t="s">
        <v>152</v>
      </c>
      <c r="C13" s="10"/>
      <c r="D13" s="10"/>
      <c r="E13" s="10">
        <v>-29935254</v>
      </c>
      <c r="F13" s="14">
        <v>29935254</v>
      </c>
      <c r="G13" s="11"/>
      <c r="H13" s="11"/>
      <c r="I13" s="11"/>
    </row>
    <row r="14" spans="2:9" x14ac:dyDescent="0.2">
      <c r="B14" s="7" t="s">
        <v>98</v>
      </c>
      <c r="C14" s="79"/>
      <c r="D14" s="79"/>
      <c r="E14" s="80">
        <f>-F14</f>
        <v>0</v>
      </c>
      <c r="F14" s="80"/>
      <c r="G14" s="80"/>
      <c r="H14" s="80">
        <v>2612301</v>
      </c>
      <c r="I14" s="80">
        <f t="shared" ref="I14" si="0">SUM(C14:H14)</f>
        <v>2612301</v>
      </c>
    </row>
    <row r="15" spans="2:9" x14ac:dyDescent="0.2">
      <c r="B15" s="16" t="s">
        <v>145</v>
      </c>
      <c r="C15" s="79">
        <f t="shared" ref="C15:D15" si="1">SUM(C16:C18)</f>
        <v>0</v>
      </c>
      <c r="D15" s="79">
        <f t="shared" si="1"/>
        <v>0</v>
      </c>
      <c r="E15" s="79">
        <f>SUM(E16:E18)</f>
        <v>-589677.86161152238</v>
      </c>
      <c r="F15" s="79">
        <f t="shared" ref="F15:H15" si="2">SUM(F16:F18)</f>
        <v>0</v>
      </c>
      <c r="G15" s="79">
        <f t="shared" si="2"/>
        <v>0</v>
      </c>
      <c r="H15" s="79">
        <f t="shared" si="2"/>
        <v>0</v>
      </c>
      <c r="I15" s="80">
        <f>SUM(I16:I18)</f>
        <v>-589677.86161152238</v>
      </c>
    </row>
    <row r="16" spans="2:9" ht="21" x14ac:dyDescent="0.2">
      <c r="B16" s="15" t="s">
        <v>67</v>
      </c>
      <c r="C16" s="10"/>
      <c r="D16" s="10"/>
      <c r="E16" s="11">
        <v>421.09838847762035</v>
      </c>
      <c r="F16" s="10"/>
      <c r="G16" s="11"/>
      <c r="H16" s="11"/>
      <c r="I16" s="11">
        <f>SUM(C16:H16)</f>
        <v>421.09838847762035</v>
      </c>
    </row>
    <row r="17" spans="2:9" x14ac:dyDescent="0.2">
      <c r="B17" s="15" t="s">
        <v>101</v>
      </c>
      <c r="C17" s="10"/>
      <c r="D17" s="10"/>
      <c r="E17" s="11">
        <v>-590098.96</v>
      </c>
      <c r="F17" s="10"/>
      <c r="G17" s="10"/>
      <c r="H17" s="10"/>
      <c r="I17" s="10">
        <f>SUM(C17:H17)</f>
        <v>-590098.96</v>
      </c>
    </row>
    <row r="18" spans="2:9" ht="12.75" thickBot="1" x14ac:dyDescent="0.25">
      <c r="B18" s="15" t="s">
        <v>73</v>
      </c>
      <c r="C18" s="10"/>
      <c r="D18" s="10"/>
      <c r="E18" s="11">
        <v>0</v>
      </c>
      <c r="F18" s="10"/>
      <c r="G18" s="10"/>
      <c r="H18" s="10"/>
      <c r="I18" s="10">
        <f>SUM(C18:H18)</f>
        <v>0</v>
      </c>
    </row>
    <row r="19" spans="2:9" ht="12.75" thickBot="1" x14ac:dyDescent="0.25">
      <c r="B19" s="7" t="s">
        <v>151</v>
      </c>
      <c r="C19" s="17">
        <f>SUM(C10:C15)</f>
        <v>28557446</v>
      </c>
      <c r="D19" s="17">
        <f t="shared" ref="D19:I19" si="3">SUM(D10:D15)</f>
        <v>5563818</v>
      </c>
      <c r="E19" s="17">
        <f t="shared" si="3"/>
        <v>25669379.138388477</v>
      </c>
      <c r="F19" s="17">
        <f t="shared" si="3"/>
        <v>12854944.189999998</v>
      </c>
      <c r="G19" s="17">
        <f t="shared" si="3"/>
        <v>18041378</v>
      </c>
      <c r="H19" s="17">
        <f t="shared" si="3"/>
        <v>2612301</v>
      </c>
      <c r="I19" s="17">
        <f t="shared" si="3"/>
        <v>93299266.328388482</v>
      </c>
    </row>
    <row r="20" spans="2:9" ht="12.75" thickTop="1" x14ac:dyDescent="0.2">
      <c r="B20" s="2"/>
      <c r="C20" s="2"/>
      <c r="D20" s="2"/>
      <c r="E20" s="2"/>
      <c r="F20" s="2"/>
      <c r="G20" s="2"/>
      <c r="H20" s="2"/>
      <c r="I20" s="2"/>
    </row>
    <row r="21" spans="2:9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3"/>
      <c r="C23" s="2"/>
      <c r="D23" s="2"/>
      <c r="E23" s="2"/>
      <c r="F23" s="2"/>
      <c r="G23" s="2"/>
      <c r="H23" s="2"/>
      <c r="I23" s="2"/>
    </row>
    <row r="24" spans="2:9" x14ac:dyDescent="0.2">
      <c r="C24" s="2"/>
      <c r="D24" s="2"/>
      <c r="E24" s="2"/>
      <c r="F24" s="2"/>
      <c r="G24" s="2"/>
      <c r="H24" s="2"/>
      <c r="I24" s="2"/>
    </row>
    <row r="25" spans="2:9" ht="12.75" thickBot="1" x14ac:dyDescent="0.25">
      <c r="B25" s="3" t="s">
        <v>82</v>
      </c>
      <c r="C25" s="2"/>
      <c r="D25" s="2"/>
      <c r="E25" s="2"/>
      <c r="F25" s="2"/>
      <c r="G25" s="2"/>
      <c r="H25" s="2"/>
      <c r="I25" s="2"/>
    </row>
    <row r="26" spans="2:9" x14ac:dyDescent="0.2">
      <c r="B26" s="2"/>
      <c r="C26" s="77" t="s">
        <v>83</v>
      </c>
      <c r="D26" s="77" t="s">
        <v>84</v>
      </c>
      <c r="E26" s="77" t="s">
        <v>85</v>
      </c>
      <c r="F26" s="77" t="s">
        <v>86</v>
      </c>
      <c r="G26" s="77" t="s">
        <v>144</v>
      </c>
      <c r="H26" s="77" t="s">
        <v>86</v>
      </c>
      <c r="I26" s="77" t="s">
        <v>87</v>
      </c>
    </row>
    <row r="27" spans="2:9" ht="12.75" thickBot="1" x14ac:dyDescent="0.25">
      <c r="B27" s="2"/>
      <c r="C27" s="78" t="s">
        <v>88</v>
      </c>
      <c r="D27" s="78" t="s">
        <v>89</v>
      </c>
      <c r="E27" s="78" t="s">
        <v>90</v>
      </c>
      <c r="F27" s="78" t="s">
        <v>91</v>
      </c>
      <c r="G27" s="78" t="s">
        <v>94</v>
      </c>
      <c r="H27" s="78" t="s">
        <v>92</v>
      </c>
      <c r="I27" s="78" t="s">
        <v>93</v>
      </c>
    </row>
    <row r="28" spans="2:9" x14ac:dyDescent="0.2">
      <c r="B28" s="7" t="s">
        <v>95</v>
      </c>
      <c r="C28" s="8">
        <v>28557446</v>
      </c>
      <c r="D28" s="8">
        <v>5563818</v>
      </c>
      <c r="E28" s="8">
        <v>23368155.367024817</v>
      </c>
      <c r="F28" s="8">
        <v>58042926.120669603</v>
      </c>
      <c r="G28" s="8">
        <v>18041377.710674003</v>
      </c>
      <c r="H28" s="8">
        <v>4362952</v>
      </c>
      <c r="I28" s="8">
        <v>137936675.19836843</v>
      </c>
    </row>
    <row r="29" spans="2:9" x14ac:dyDescent="0.2">
      <c r="B29" s="9" t="s">
        <v>96</v>
      </c>
      <c r="C29" s="12"/>
      <c r="D29" s="12"/>
      <c r="E29" s="12"/>
      <c r="F29" s="12">
        <v>4362952</v>
      </c>
      <c r="G29" s="13"/>
      <c r="H29" s="13">
        <v>-4362952</v>
      </c>
      <c r="I29" s="11">
        <f>SUM(C29:H29)</f>
        <v>0</v>
      </c>
    </row>
    <row r="30" spans="2:9" x14ac:dyDescent="0.2">
      <c r="B30" s="9" t="s">
        <v>97</v>
      </c>
      <c r="C30" s="10"/>
      <c r="D30" s="10"/>
      <c r="E30" s="10"/>
      <c r="F30" s="14">
        <v>-33572997.130000003</v>
      </c>
      <c r="G30" s="11"/>
      <c r="H30" s="11"/>
      <c r="I30" s="11">
        <f>SUM(C30:H30)</f>
        <v>-33572997.130000003</v>
      </c>
    </row>
    <row r="31" spans="2:9" x14ac:dyDescent="0.2">
      <c r="B31" s="15" t="s">
        <v>99</v>
      </c>
      <c r="C31" s="10"/>
      <c r="D31" s="10"/>
      <c r="E31" s="10">
        <v>0</v>
      </c>
      <c r="F31" s="14"/>
      <c r="G31" s="11"/>
      <c r="H31" s="11"/>
      <c r="I31" s="11"/>
    </row>
    <row r="32" spans="2:9" x14ac:dyDescent="0.2">
      <c r="B32" s="7" t="s">
        <v>98</v>
      </c>
      <c r="C32" s="79"/>
      <c r="D32" s="79"/>
      <c r="E32" s="80">
        <f>-F32</f>
        <v>0</v>
      </c>
      <c r="F32" s="80"/>
      <c r="G32" s="80"/>
      <c r="H32" s="80">
        <v>1629635</v>
      </c>
      <c r="I32" s="80">
        <f t="shared" ref="I32" si="4">SUM(C32:H32)</f>
        <v>1629635</v>
      </c>
    </row>
    <row r="33" spans="2:9" x14ac:dyDescent="0.2">
      <c r="B33" s="16" t="s">
        <v>145</v>
      </c>
      <c r="C33" s="79">
        <f t="shared" ref="C33:D33" si="5">SUM(C34:C36)</f>
        <v>0</v>
      </c>
      <c r="D33" s="79">
        <f t="shared" si="5"/>
        <v>0</v>
      </c>
      <c r="E33" s="79">
        <f>SUM(E34:E36)</f>
        <v>32826155.287426647</v>
      </c>
      <c r="F33" s="79">
        <f t="shared" ref="F33:H33" si="6">SUM(F34:F36)</f>
        <v>0</v>
      </c>
      <c r="G33" s="79">
        <f t="shared" si="6"/>
        <v>0</v>
      </c>
      <c r="H33" s="79">
        <f t="shared" si="6"/>
        <v>0</v>
      </c>
      <c r="I33" s="80">
        <f>SUM(I34:I36)</f>
        <v>32826155.287426647</v>
      </c>
    </row>
    <row r="34" spans="2:9" ht="21" x14ac:dyDescent="0.2">
      <c r="B34" s="15" t="s">
        <v>67</v>
      </c>
      <c r="C34" s="10"/>
      <c r="D34" s="10"/>
      <c r="E34" s="11">
        <v>1633559.077426645</v>
      </c>
      <c r="F34" s="10"/>
      <c r="G34" s="11"/>
      <c r="H34" s="11"/>
      <c r="I34" s="11">
        <f>SUM(C34:H34)</f>
        <v>1633559.077426645</v>
      </c>
    </row>
    <row r="35" spans="2:9" x14ac:dyDescent="0.2">
      <c r="B35" s="15" t="s">
        <v>101</v>
      </c>
      <c r="C35" s="10"/>
      <c r="D35" s="10"/>
      <c r="E35" s="11">
        <v>1257342</v>
      </c>
      <c r="F35" s="10"/>
      <c r="G35" s="10"/>
      <c r="H35" s="10"/>
      <c r="I35" s="10">
        <f>SUM(C35:H35)</f>
        <v>1257342</v>
      </c>
    </row>
    <row r="36" spans="2:9" ht="12.75" thickBot="1" x14ac:dyDescent="0.25">
      <c r="B36" s="15" t="s">
        <v>73</v>
      </c>
      <c r="C36" s="10"/>
      <c r="D36" s="10"/>
      <c r="E36" s="11">
        <v>29935254.210000001</v>
      </c>
      <c r="F36" s="10"/>
      <c r="G36" s="10"/>
      <c r="H36" s="10"/>
      <c r="I36" s="10">
        <f>SUM(C36:H36)</f>
        <v>29935254.210000001</v>
      </c>
    </row>
    <row r="37" spans="2:9" ht="12.75" thickBot="1" x14ac:dyDescent="0.25">
      <c r="B37" s="7" t="s">
        <v>100</v>
      </c>
      <c r="C37" s="17">
        <f>SUM(C28:C33)</f>
        <v>28557446</v>
      </c>
      <c r="D37" s="17">
        <f t="shared" ref="D37:I37" si="7">SUM(D28:D33)</f>
        <v>5563818</v>
      </c>
      <c r="E37" s="17">
        <f>SUM(E28:E33)</f>
        <v>56194310.65445146</v>
      </c>
      <c r="F37" s="17">
        <f t="shared" si="7"/>
        <v>28832880.990669601</v>
      </c>
      <c r="G37" s="17">
        <f t="shared" si="7"/>
        <v>18041377.710674003</v>
      </c>
      <c r="H37" s="17">
        <f t="shared" si="7"/>
        <v>1629635</v>
      </c>
      <c r="I37" s="17">
        <f>SUM(I28:I33)</f>
        <v>138819468.35579509</v>
      </c>
    </row>
    <row r="38" spans="2:9" ht="12.75" thickTop="1" x14ac:dyDescent="0.2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8"/>
  <sheetViews>
    <sheetView topLeftCell="A7" workbookViewId="0">
      <selection activeCell="C47" sqref="C47"/>
    </sheetView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0" t="s">
        <v>140</v>
      </c>
    </row>
    <row r="3" spans="2:4" x14ac:dyDescent="0.2">
      <c r="B3" s="1" t="s">
        <v>102</v>
      </c>
      <c r="C3" s="2"/>
      <c r="D3" s="2"/>
    </row>
    <row r="4" spans="2:4" x14ac:dyDescent="0.2">
      <c r="B4" s="19" t="s">
        <v>143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7" t="s">
        <v>103</v>
      </c>
      <c r="C7" s="3"/>
      <c r="D7" s="3"/>
    </row>
    <row r="8" spans="2:4" ht="12.75" thickBot="1" x14ac:dyDescent="0.25">
      <c r="B8" s="7"/>
      <c r="C8" s="3"/>
      <c r="D8" s="3"/>
    </row>
    <row r="9" spans="2:4" ht="12.75" thickBot="1" x14ac:dyDescent="0.25">
      <c r="B9" s="81"/>
      <c r="C9" s="82" t="s">
        <v>148</v>
      </c>
      <c r="D9" s="82" t="s">
        <v>2</v>
      </c>
    </row>
    <row r="10" spans="2:4" x14ac:dyDescent="0.2">
      <c r="B10" s="62" t="s">
        <v>121</v>
      </c>
      <c r="C10" s="63"/>
      <c r="D10" s="63"/>
    </row>
    <row r="11" spans="2:4" x14ac:dyDescent="0.2">
      <c r="B11" s="64" t="s">
        <v>104</v>
      </c>
      <c r="C11" s="65">
        <v>2877326</v>
      </c>
      <c r="D11" s="65">
        <v>1774188</v>
      </c>
    </row>
    <row r="12" spans="2:4" x14ac:dyDescent="0.2">
      <c r="B12" s="66" t="s">
        <v>105</v>
      </c>
      <c r="C12" s="67"/>
      <c r="D12" s="67"/>
    </row>
    <row r="13" spans="2:4" x14ac:dyDescent="0.2">
      <c r="B13" s="64" t="s">
        <v>106</v>
      </c>
      <c r="C13" s="68">
        <v>3718319.35</v>
      </c>
      <c r="D13" s="68">
        <v>3629990.8499999996</v>
      </c>
    </row>
    <row r="14" spans="2:4" x14ac:dyDescent="0.2">
      <c r="B14" s="64" t="s">
        <v>107</v>
      </c>
      <c r="C14" s="68">
        <v>1103906.19</v>
      </c>
      <c r="D14" s="68">
        <v>289953.04999999993</v>
      </c>
    </row>
    <row r="15" spans="2:4" x14ac:dyDescent="0.2">
      <c r="B15" s="64" t="s">
        <v>108</v>
      </c>
      <c r="C15" s="68">
        <v>73330.63</v>
      </c>
      <c r="D15" s="68">
        <v>76894.64</v>
      </c>
    </row>
    <row r="16" spans="2:4" x14ac:dyDescent="0.2">
      <c r="B16" s="64" t="s">
        <v>109</v>
      </c>
      <c r="C16" s="68">
        <v>0</v>
      </c>
      <c r="D16" s="68">
        <v>508670.7</v>
      </c>
    </row>
    <row r="17" spans="2:4" x14ac:dyDescent="0.2">
      <c r="B17" s="64" t="s">
        <v>122</v>
      </c>
      <c r="C17" s="68">
        <v>-159995</v>
      </c>
      <c r="D17" s="68">
        <v>-103788.92070790025</v>
      </c>
    </row>
    <row r="18" spans="2:4" x14ac:dyDescent="0.2">
      <c r="B18" s="64" t="s">
        <v>110</v>
      </c>
      <c r="C18" s="68">
        <v>-88002.94</v>
      </c>
      <c r="D18" s="68">
        <v>-266624.23</v>
      </c>
    </row>
    <row r="19" spans="2:4" x14ac:dyDescent="0.2">
      <c r="B19" s="64" t="s">
        <v>111</v>
      </c>
      <c r="C19" s="68">
        <v>-629748.12000000011</v>
      </c>
      <c r="D19" s="68">
        <v>303114.52000000153</v>
      </c>
    </row>
    <row r="20" spans="2:4" x14ac:dyDescent="0.2">
      <c r="B20" s="64" t="s">
        <v>112</v>
      </c>
      <c r="C20" s="68">
        <v>175937</v>
      </c>
      <c r="D20" s="68">
        <v>52011</v>
      </c>
    </row>
    <row r="21" spans="2:4" x14ac:dyDescent="0.2">
      <c r="B21" s="64" t="s">
        <v>123</v>
      </c>
      <c r="C21" s="68">
        <v>-331392.11</v>
      </c>
      <c r="D21" s="68">
        <v>-807378.06</v>
      </c>
    </row>
    <row r="22" spans="2:4" x14ac:dyDescent="0.2">
      <c r="B22" s="64" t="s">
        <v>113</v>
      </c>
      <c r="C22" s="68">
        <v>-3038388.5300000003</v>
      </c>
      <c r="D22" s="68">
        <v>-2423598.8099999996</v>
      </c>
    </row>
    <row r="23" spans="2:4" x14ac:dyDescent="0.2">
      <c r="B23" s="64" t="s">
        <v>124</v>
      </c>
      <c r="C23" s="68">
        <v>-128979.31999999999</v>
      </c>
      <c r="D23" s="68">
        <v>-440113.44999999995</v>
      </c>
    </row>
    <row r="24" spans="2:4" ht="12.75" thickBot="1" x14ac:dyDescent="0.25">
      <c r="B24" s="64" t="s">
        <v>125</v>
      </c>
      <c r="C24" s="68">
        <v>-221691.14</v>
      </c>
      <c r="D24" s="68">
        <v>394122.72000000003</v>
      </c>
    </row>
    <row r="25" spans="2:4" ht="12.75" thickBot="1" x14ac:dyDescent="0.25">
      <c r="B25" s="69" t="s">
        <v>114</v>
      </c>
      <c r="C25" s="70">
        <f>SUM(C11:C24)</f>
        <v>3350622.0099999979</v>
      </c>
      <c r="D25" s="70">
        <f>SUM(D11:D24)</f>
        <v>2987442.009292101</v>
      </c>
    </row>
    <row r="26" spans="2:4" x14ac:dyDescent="0.2">
      <c r="B26" s="64" t="s">
        <v>126</v>
      </c>
      <c r="C26" s="71">
        <v>3479280</v>
      </c>
      <c r="D26" s="71">
        <v>1973292</v>
      </c>
    </row>
    <row r="27" spans="2:4" x14ac:dyDescent="0.2">
      <c r="B27" s="64" t="s">
        <v>127</v>
      </c>
      <c r="C27" s="71">
        <v>30674403.219999999</v>
      </c>
      <c r="D27" s="71">
        <v>-943320.71999999881</v>
      </c>
    </row>
    <row r="28" spans="2:4" x14ac:dyDescent="0.2">
      <c r="B28" s="64" t="s">
        <v>115</v>
      </c>
      <c r="C28" s="71">
        <v>-987363.06</v>
      </c>
      <c r="D28" s="71">
        <v>-153419.77000000002</v>
      </c>
    </row>
    <row r="29" spans="2:4" x14ac:dyDescent="0.2">
      <c r="B29" s="64" t="s">
        <v>128</v>
      </c>
      <c r="C29" s="71">
        <v>1972847.6800000072</v>
      </c>
      <c r="D29" s="71">
        <v>469788.33000000194</v>
      </c>
    </row>
    <row r="30" spans="2:4" ht="12.75" thickBot="1" x14ac:dyDescent="0.25">
      <c r="B30" s="64" t="s">
        <v>116</v>
      </c>
      <c r="C30" s="71">
        <v>-397969</v>
      </c>
      <c r="D30" s="71">
        <v>-382659</v>
      </c>
    </row>
    <row r="31" spans="2:4" ht="12.75" thickBot="1" x14ac:dyDescent="0.25">
      <c r="B31" s="69" t="s">
        <v>129</v>
      </c>
      <c r="C31" s="70">
        <f>SUM(C25:C30)</f>
        <v>38091820.850000001</v>
      </c>
      <c r="D31" s="70">
        <f>SUM(D25:D30)</f>
        <v>3951122.8492921051</v>
      </c>
    </row>
    <row r="32" spans="2:4" x14ac:dyDescent="0.2">
      <c r="B32" s="21"/>
      <c r="C32" s="21"/>
      <c r="D32" s="21"/>
    </row>
    <row r="33" spans="2:4" x14ac:dyDescent="0.2">
      <c r="B33" s="66" t="s">
        <v>130</v>
      </c>
      <c r="C33" s="65"/>
      <c r="D33" s="65"/>
    </row>
    <row r="34" spans="2:4" x14ac:dyDescent="0.2">
      <c r="B34" s="64" t="s">
        <v>117</v>
      </c>
      <c r="C34" s="68">
        <v>-3363959.11</v>
      </c>
      <c r="D34" s="68">
        <v>-2664983.8399999994</v>
      </c>
    </row>
    <row r="35" spans="2:4" x14ac:dyDescent="0.2">
      <c r="B35" s="64" t="s">
        <v>131</v>
      </c>
      <c r="C35" s="68">
        <v>133825.29999999999</v>
      </c>
      <c r="D35" s="68">
        <v>588384.95000000007</v>
      </c>
    </row>
    <row r="36" spans="2:4" x14ac:dyDescent="0.2">
      <c r="B36" s="64" t="s">
        <v>132</v>
      </c>
      <c r="C36" s="68">
        <v>8962583.1099999994</v>
      </c>
      <c r="D36" s="68">
        <v>27343474.699999999</v>
      </c>
    </row>
    <row r="37" spans="2:4" ht="12.75" thickBot="1" x14ac:dyDescent="0.25">
      <c r="B37" s="64" t="s">
        <v>118</v>
      </c>
      <c r="C37" s="68">
        <v>3791708.25</v>
      </c>
      <c r="D37" s="68">
        <v>2498895.29</v>
      </c>
    </row>
    <row r="38" spans="2:4" ht="12.75" thickBot="1" x14ac:dyDescent="0.25">
      <c r="B38" s="69" t="s">
        <v>133</v>
      </c>
      <c r="C38" s="70">
        <f>SUM(C34:C37)</f>
        <v>9524157.5499999989</v>
      </c>
      <c r="D38" s="70">
        <f>SUM(D34:D37)</f>
        <v>27765771.099999998</v>
      </c>
    </row>
    <row r="39" spans="2:4" x14ac:dyDescent="0.2">
      <c r="B39" s="21"/>
      <c r="C39" s="21"/>
      <c r="D39" s="21"/>
    </row>
    <row r="40" spans="2:4" x14ac:dyDescent="0.2">
      <c r="B40" s="66" t="s">
        <v>134</v>
      </c>
      <c r="C40" s="67"/>
      <c r="D40" s="67"/>
    </row>
    <row r="41" spans="2:4" x14ac:dyDescent="0.2">
      <c r="B41" s="64" t="s">
        <v>119</v>
      </c>
      <c r="C41" s="68">
        <v>-2627463.2199999997</v>
      </c>
      <c r="D41" s="68">
        <v>-330695.84000000003</v>
      </c>
    </row>
    <row r="42" spans="2:4" ht="12.75" thickBot="1" x14ac:dyDescent="0.25">
      <c r="B42" s="64" t="s">
        <v>135</v>
      </c>
      <c r="C42" s="68">
        <v>-44724029.650000006</v>
      </c>
      <c r="D42" s="68">
        <v>-31310084.790000003</v>
      </c>
    </row>
    <row r="43" spans="2:4" x14ac:dyDescent="0.2">
      <c r="B43" s="72" t="s">
        <v>136</v>
      </c>
      <c r="C43" s="73">
        <f>SUM(C41:C42)</f>
        <v>-47351492.870000005</v>
      </c>
      <c r="D43" s="73">
        <f>SUM(D41:D42)</f>
        <v>-31640780.630000003</v>
      </c>
    </row>
    <row r="44" spans="2:4" x14ac:dyDescent="0.2">
      <c r="B44" s="44"/>
      <c r="C44" s="74"/>
      <c r="D44" s="74"/>
    </row>
    <row r="45" spans="2:4" x14ac:dyDescent="0.2">
      <c r="B45" s="64" t="s">
        <v>137</v>
      </c>
      <c r="C45" s="68">
        <f>SUM(C31,C38,C43)-C46</f>
        <v>263828.75317299372</v>
      </c>
      <c r="D45" s="68">
        <f>SUM(D31,D38,D43)-D46</f>
        <v>74974.382651098276</v>
      </c>
    </row>
    <row r="46" spans="2:4" x14ac:dyDescent="0.2">
      <c r="B46" s="64" t="s">
        <v>120</v>
      </c>
      <c r="C46" s="68">
        <v>656.77682699999787</v>
      </c>
      <c r="D46" s="68">
        <v>1138.9366410000011</v>
      </c>
    </row>
    <row r="47" spans="2:4" x14ac:dyDescent="0.2">
      <c r="B47" s="64" t="s">
        <v>138</v>
      </c>
      <c r="C47" s="75">
        <v>227231</v>
      </c>
      <c r="D47" s="75">
        <v>151117</v>
      </c>
    </row>
    <row r="48" spans="2:4" x14ac:dyDescent="0.2">
      <c r="B48" s="44" t="s">
        <v>139</v>
      </c>
      <c r="C48" s="76">
        <f>SUM(C45:C47)</f>
        <v>491716.52999999374</v>
      </c>
      <c r="D48" s="76">
        <f>SUM(D45:D47)</f>
        <v>227230.31929209828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2023-02-24T12:15:53Z</dcterms:modified>
</cp:coreProperties>
</file>